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gemein\VIG Events\9M 2022\Finanzdaten\"/>
    </mc:Choice>
  </mc:AlternateContent>
  <xr:revisionPtr revIDLastSave="0" documentId="13_ncr:1_{0215702E-B528-4BD4-A78C-E71DE9BE80BC}" xr6:coauthVersionLast="47" xr6:coauthVersionMax="47" xr10:uidLastSave="{00000000-0000-0000-0000-000000000000}"/>
  <bookViews>
    <workbookView xWindow="22932" yWindow="-144" windowWidth="23256" windowHeight="12576" tabRatio="903" activeTab="7" xr2:uid="{00000000-000D-0000-FFFF-FFFF00000000}"/>
  </bookViews>
  <sheets>
    <sheet name="Inhalt" sheetId="14" r:id="rId1"/>
    <sheet name="Gewinn- und Verlustrechnung" sheetId="4" r:id="rId2"/>
    <sheet name="Bilanz" sheetId="17" r:id="rId3"/>
    <sheet name="GuV Segmente " sheetId="1" r:id="rId4"/>
    <sheet name="Quartale GuV Segmente" sheetId="25" r:id="rId5"/>
    <sheet name="Länderübersicht" sheetId="11" r:id="rId6"/>
    <sheet name="CoR" sheetId="16" r:id="rId7"/>
    <sheet name="Zusätzliche Informationen 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2">Bilanz!$C$1:$F$31</definedName>
    <definedName name="_xlnm.Print_Area" localSheetId="6">CoR!$C$1:$F$18</definedName>
    <definedName name="_xlnm.Print_Area" localSheetId="1">'Gewinn- und Verlustrechnung'!$A$1:$F$24</definedName>
    <definedName name="_xlnm.Print_Area" localSheetId="3">'GuV Segmente '!$C$1:$L$70</definedName>
    <definedName name="_xlnm.Print_Area" localSheetId="0">Inhalt!$A$1:$M$26</definedName>
    <definedName name="_xlnm.Print_Area" localSheetId="5">Länderübersicht!$A$1:$U$31</definedName>
    <definedName name="_xlnm.Print_Area" localSheetId="4">'Quartale GuV Segmente'!$C$1:$L$133</definedName>
    <definedName name="_xlnm.Print_Area" localSheetId="7">'Zusätzliche Informationen '!$C$1:$K$92</definedName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unit" localSheetId="4">'[5]APE Ratio'!$E$1</definedName>
    <definedName name="Verr_Prämie">'[6]Eingabe_Verrechnete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5" l="1"/>
  <c r="K42" i="25" s="1"/>
  <c r="K57" i="25" s="1"/>
  <c r="K72" i="25" s="1"/>
  <c r="K91" i="25" s="1"/>
  <c r="K106" i="25" s="1"/>
  <c r="K121" i="25" s="1"/>
  <c r="C132" i="25" l="1"/>
  <c r="C131" i="25"/>
  <c r="C130" i="25"/>
  <c r="C129" i="25"/>
  <c r="C128" i="25"/>
  <c r="C127" i="25"/>
  <c r="C126" i="25"/>
  <c r="C125" i="25"/>
  <c r="C124" i="25"/>
  <c r="C123" i="25"/>
  <c r="C122" i="25"/>
  <c r="C120" i="25"/>
  <c r="C117" i="25"/>
  <c r="C116" i="25"/>
  <c r="C115" i="25"/>
  <c r="C114" i="25"/>
  <c r="C113" i="25"/>
  <c r="C112" i="25"/>
  <c r="C111" i="25"/>
  <c r="C110" i="25"/>
  <c r="C109" i="25"/>
  <c r="C108" i="25"/>
  <c r="C107" i="25"/>
  <c r="C105" i="25"/>
  <c r="C102" i="25"/>
  <c r="C101" i="25"/>
  <c r="C100" i="25"/>
  <c r="C99" i="25"/>
  <c r="C98" i="25"/>
  <c r="C97" i="25"/>
  <c r="C96" i="25"/>
  <c r="C95" i="25"/>
  <c r="C94" i="25"/>
  <c r="C93" i="25"/>
  <c r="C92" i="25"/>
  <c r="C90" i="25"/>
  <c r="C83" i="25"/>
  <c r="C82" i="25"/>
  <c r="C81" i="25"/>
  <c r="C80" i="25"/>
  <c r="C79" i="25"/>
  <c r="C78" i="25"/>
  <c r="C77" i="25"/>
  <c r="C76" i="25"/>
  <c r="C75" i="25"/>
  <c r="C74" i="25"/>
  <c r="C73" i="25"/>
  <c r="C71" i="25"/>
  <c r="C68" i="25"/>
  <c r="C67" i="25"/>
  <c r="C66" i="25"/>
  <c r="C65" i="25"/>
  <c r="C64" i="25"/>
  <c r="C63" i="25"/>
  <c r="C62" i="25"/>
  <c r="C61" i="25"/>
  <c r="C60" i="25"/>
  <c r="C59" i="25"/>
  <c r="C58" i="25"/>
  <c r="C56" i="25"/>
  <c r="C53" i="25"/>
  <c r="C52" i="25"/>
  <c r="C51" i="25"/>
  <c r="C50" i="25"/>
  <c r="C49" i="25"/>
  <c r="C48" i="25"/>
  <c r="C47" i="25"/>
  <c r="C46" i="25"/>
  <c r="C45" i="25"/>
  <c r="C44" i="25"/>
  <c r="C43" i="25"/>
  <c r="C41" i="25"/>
  <c r="C34" i="25"/>
  <c r="C33" i="25"/>
  <c r="C32" i="25"/>
  <c r="C31" i="25"/>
  <c r="C30" i="25"/>
  <c r="C29" i="25"/>
  <c r="C28" i="25"/>
  <c r="C27" i="25"/>
  <c r="C26" i="25"/>
  <c r="C25" i="25"/>
  <c r="C24" i="25"/>
  <c r="C22" i="25"/>
  <c r="C19" i="25"/>
  <c r="C18" i="25"/>
  <c r="C17" i="25"/>
  <c r="C16" i="25"/>
  <c r="C15" i="25"/>
  <c r="C14" i="25"/>
  <c r="C13" i="25"/>
  <c r="C12" i="25"/>
  <c r="C11" i="25"/>
  <c r="C10" i="25"/>
  <c r="C9" i="25"/>
  <c r="C7" i="25"/>
  <c r="C5" i="25"/>
  <c r="J82" i="18"/>
  <c r="D10" i="1" l="1"/>
  <c r="C12" i="1"/>
  <c r="J10" i="1"/>
  <c r="E67" i="1" l="1"/>
  <c r="D67" i="1"/>
  <c r="K82" i="18"/>
  <c r="I82" i="18"/>
  <c r="H82" i="18"/>
  <c r="G82" i="18"/>
  <c r="F82" i="18"/>
  <c r="E82" i="18"/>
  <c r="D82" i="18"/>
  <c r="K74" i="18"/>
  <c r="J74" i="18"/>
  <c r="I74" i="18"/>
  <c r="H74" i="18"/>
  <c r="G74" i="18"/>
  <c r="F74" i="18"/>
  <c r="E74" i="18"/>
  <c r="D74" i="18"/>
  <c r="E52" i="18"/>
  <c r="D52" i="18"/>
  <c r="E31" i="18"/>
  <c r="D31" i="18"/>
  <c r="E10" i="18"/>
  <c r="D10" i="18"/>
  <c r="E9" i="16"/>
  <c r="D9" i="16"/>
  <c r="H57" i="1"/>
  <c r="G57" i="1"/>
  <c r="E57" i="1"/>
  <c r="D57" i="1"/>
  <c r="K34" i="1"/>
  <c r="J34" i="1"/>
  <c r="H34" i="1"/>
  <c r="G34" i="1"/>
  <c r="E34" i="1"/>
  <c r="D34" i="1"/>
  <c r="K11" i="1"/>
  <c r="J11" i="1"/>
  <c r="H11" i="1"/>
  <c r="G11" i="1"/>
  <c r="E11" i="1"/>
  <c r="D11" i="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63" i="18" l="1"/>
  <c r="C62" i="18"/>
  <c r="C61" i="18"/>
  <c r="C60" i="18"/>
  <c r="C59" i="18"/>
  <c r="C58" i="18"/>
  <c r="C57" i="18"/>
  <c r="C56" i="18"/>
  <c r="C55" i="18"/>
  <c r="C54" i="18"/>
  <c r="C53" i="18"/>
  <c r="C42" i="18"/>
  <c r="C41" i="18"/>
  <c r="C40" i="18"/>
  <c r="C39" i="18"/>
  <c r="C38" i="18"/>
  <c r="C37" i="18"/>
  <c r="C36" i="18"/>
  <c r="C35" i="18"/>
  <c r="C34" i="18"/>
  <c r="C33" i="18"/>
  <c r="C32" i="18"/>
  <c r="C14" i="18"/>
  <c r="C20" i="18"/>
  <c r="C11" i="17"/>
  <c r="C68" i="1"/>
  <c r="C67" i="1"/>
  <c r="C66" i="1"/>
  <c r="C61" i="1"/>
  <c r="C46" i="1"/>
  <c r="C45" i="1"/>
  <c r="C44" i="1"/>
  <c r="C43" i="1"/>
  <c r="C38" i="1"/>
  <c r="C15" i="1"/>
  <c r="G56" i="1"/>
  <c r="D56" i="1"/>
  <c r="J33" i="1"/>
  <c r="G33" i="1"/>
  <c r="D33" i="1"/>
  <c r="C21" i="1"/>
  <c r="C19" i="4"/>
  <c r="C13" i="4"/>
  <c r="C91" i="18" l="1"/>
  <c r="D92" i="18" l="1"/>
  <c r="C13" i="18" l="1"/>
  <c r="C51" i="18" l="1"/>
  <c r="C30" i="18"/>
  <c r="C31" i="18"/>
  <c r="C9" i="18"/>
  <c r="D73" i="18" l="1"/>
  <c r="I73" i="18"/>
  <c r="H73" i="18"/>
  <c r="F73" i="18"/>
  <c r="C84" i="18" l="1"/>
  <c r="F92" i="18" l="1"/>
  <c r="H92" i="18"/>
  <c r="I92" i="18"/>
  <c r="E92" i="18"/>
  <c r="J92" i="18" l="1"/>
  <c r="G92" i="18"/>
  <c r="K92" i="18" s="1"/>
  <c r="C10" i="18"/>
  <c r="C92" i="18" l="1"/>
  <c r="G16" i="14" l="1"/>
  <c r="R9" i="11" l="1"/>
  <c r="C71" i="18" l="1"/>
  <c r="G24" i="14"/>
  <c r="C90" i="18"/>
  <c r="C89" i="18"/>
  <c r="C88" i="18"/>
  <c r="C87" i="18"/>
  <c r="C86" i="18"/>
  <c r="C85" i="18"/>
  <c r="C83" i="18"/>
  <c r="C82" i="18"/>
  <c r="C81" i="18"/>
  <c r="C79" i="18"/>
  <c r="C78" i="18"/>
  <c r="C77" i="18"/>
  <c r="C76" i="18"/>
  <c r="C75" i="18"/>
  <c r="C74" i="18"/>
  <c r="C73" i="18"/>
  <c r="C52" i="18"/>
  <c r="C21" i="18"/>
  <c r="C19" i="18"/>
  <c r="C18" i="18"/>
  <c r="C17" i="18"/>
  <c r="C16" i="18"/>
  <c r="C15" i="18"/>
  <c r="C12" i="18"/>
  <c r="C11" i="18"/>
  <c r="C7" i="18"/>
  <c r="T9" i="11" l="1"/>
  <c r="P9" i="11"/>
  <c r="N9" i="11"/>
  <c r="L9" i="11"/>
  <c r="J9" i="11"/>
  <c r="H9" i="11"/>
  <c r="F9" i="11"/>
  <c r="C27" i="11"/>
  <c r="C31" i="11"/>
  <c r="D9" i="11"/>
  <c r="C69" i="1" l="1"/>
  <c r="C65" i="1"/>
  <c r="C64" i="1"/>
  <c r="C63" i="1"/>
  <c r="C62" i="1"/>
  <c r="C60" i="1"/>
  <c r="C59" i="1"/>
  <c r="C58" i="1"/>
  <c r="I56" i="1"/>
  <c r="H56" i="1"/>
  <c r="E14" i="16" l="1"/>
  <c r="E15" i="16"/>
  <c r="D14" i="16"/>
  <c r="D15" i="16"/>
  <c r="C20" i="11" l="1"/>
  <c r="B9" i="17" l="1"/>
  <c r="C10" i="17" l="1"/>
  <c r="C17" i="11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7" i="17"/>
  <c r="E21" i="14"/>
  <c r="L21" i="14"/>
  <c r="G23" i="14"/>
  <c r="C7" i="16"/>
  <c r="C10" i="16"/>
  <c r="C11" i="16"/>
  <c r="C12" i="16"/>
  <c r="C13" i="16"/>
  <c r="C14" i="16"/>
  <c r="C15" i="16"/>
  <c r="C16" i="16"/>
  <c r="C29" i="11"/>
  <c r="C10" i="4"/>
  <c r="C11" i="4"/>
  <c r="C12" i="4"/>
  <c r="C14" i="4"/>
  <c r="C15" i="4"/>
  <c r="C16" i="4"/>
  <c r="C17" i="4"/>
  <c r="C18" i="4"/>
  <c r="C20" i="4"/>
  <c r="C21" i="4"/>
  <c r="C22" i="4"/>
  <c r="C23" i="4"/>
  <c r="C24" i="4"/>
  <c r="C7" i="11"/>
  <c r="C11" i="11"/>
  <c r="C12" i="11"/>
  <c r="C24" i="11"/>
  <c r="C13" i="11"/>
  <c r="C22" i="11"/>
  <c r="C14" i="11"/>
  <c r="C26" i="11"/>
  <c r="C19" i="11"/>
  <c r="C23" i="11"/>
  <c r="C18" i="11"/>
  <c r="C25" i="11"/>
  <c r="C16" i="11"/>
  <c r="C15" i="11"/>
  <c r="C21" i="11"/>
  <c r="C30" i="11"/>
  <c r="C28" i="11"/>
  <c r="C7" i="1"/>
  <c r="E10" i="1"/>
  <c r="F10" i="1"/>
  <c r="G10" i="1"/>
  <c r="H10" i="1"/>
  <c r="I10" i="1"/>
  <c r="K10" i="1"/>
  <c r="L10" i="1"/>
  <c r="C13" i="1"/>
  <c r="C14" i="1"/>
  <c r="C16" i="1"/>
  <c r="C17" i="1"/>
  <c r="C18" i="1"/>
  <c r="C19" i="1"/>
  <c r="C20" i="1"/>
  <c r="C22" i="1"/>
  <c r="C23" i="1"/>
  <c r="E33" i="1"/>
  <c r="F33" i="1"/>
  <c r="H33" i="1"/>
  <c r="I33" i="1"/>
  <c r="K33" i="1"/>
  <c r="L33" i="1"/>
  <c r="C35" i="1"/>
  <c r="C36" i="1"/>
  <c r="C37" i="1"/>
  <c r="C39" i="1"/>
  <c r="C40" i="1"/>
  <c r="C41" i="1"/>
  <c r="C42" i="1"/>
  <c r="C7" i="4"/>
  <c r="E8" i="14"/>
  <c r="E11" i="14"/>
  <c r="L11" i="14"/>
  <c r="G13" i="14"/>
  <c r="G14" i="14"/>
  <c r="G15" i="14"/>
  <c r="G17" i="14"/>
  <c r="E16" i="16" l="1"/>
  <c r="D16" i="16"/>
</calcChain>
</file>

<file path=xl/sharedStrings.xml><?xml version="1.0" encoding="utf-8"?>
<sst xmlns="http://schemas.openxmlformats.org/spreadsheetml/2006/main" count="508" uniqueCount="242">
  <si>
    <t>Combined Ratio</t>
  </si>
  <si>
    <t>+/-%</t>
  </si>
  <si>
    <t>Liechtenstein</t>
  </si>
  <si>
    <t>Seite</t>
  </si>
  <si>
    <t>Jahresvergleich</t>
  </si>
  <si>
    <t>Gewinn- und Verlustrechnung</t>
  </si>
  <si>
    <t>Bilanz</t>
  </si>
  <si>
    <t>Eigenkapitel</t>
  </si>
  <si>
    <t>Gewinn- und Verlustrechnung nach IFRS (in EUR Mio.)</t>
  </si>
  <si>
    <t>Summe Erträge</t>
  </si>
  <si>
    <t>Summe Aufwendungen</t>
  </si>
  <si>
    <t>Steuern</t>
  </si>
  <si>
    <t>Bilanz nach IFRS (in EUR Mio.)</t>
  </si>
  <si>
    <t>Kapitalanlagen</t>
  </si>
  <si>
    <t>Forderungen</t>
  </si>
  <si>
    <t>Aktive Steuerabgrenzung</t>
  </si>
  <si>
    <t>Übrige Aktiva</t>
  </si>
  <si>
    <t>Zahlungsmittel und Zahlungsmitteläquivalente</t>
  </si>
  <si>
    <t>Summe Aktiva</t>
  </si>
  <si>
    <t>Nachrangige Verbindlichkeiten</t>
  </si>
  <si>
    <t>Versicherungstechnische Rückstellungen</t>
  </si>
  <si>
    <t>Anteile der Rückversicherer an den versicherungstechn. Rückstellungen</t>
  </si>
  <si>
    <t>Verbindlichkeiten</t>
  </si>
  <si>
    <t>Passive Steuerabgrenzung</t>
  </si>
  <si>
    <t>Übrige Passiva</t>
  </si>
  <si>
    <t>Summe Passiva</t>
  </si>
  <si>
    <t>Segementbericht Länder nach IFRS (in EUR Mio.)</t>
  </si>
  <si>
    <t>Österreich</t>
  </si>
  <si>
    <t>Tschechische Republik</t>
  </si>
  <si>
    <t>Slowakei</t>
  </si>
  <si>
    <t>Gesamt</t>
  </si>
  <si>
    <t>Länderübersicht</t>
  </si>
  <si>
    <t>Länderübersicht nach IFRS (in EUR Mio.)</t>
  </si>
  <si>
    <t>Polen</t>
  </si>
  <si>
    <t>Rumänien</t>
  </si>
  <si>
    <t>Tschechien</t>
  </si>
  <si>
    <t>Ungarn</t>
  </si>
  <si>
    <t>Kroatien</t>
  </si>
  <si>
    <t>Serbien</t>
  </si>
  <si>
    <t>Bulgarien</t>
  </si>
  <si>
    <t>Deutschland</t>
  </si>
  <si>
    <t>Income Statement</t>
  </si>
  <si>
    <t>Balance Sheet</t>
  </si>
  <si>
    <t>Shareholders' Equity</t>
  </si>
  <si>
    <t>Deutsch</t>
  </si>
  <si>
    <t>Englisch</t>
  </si>
  <si>
    <t>Page</t>
  </si>
  <si>
    <t>Income Statment according to IFRS (EUR mn)</t>
  </si>
  <si>
    <t>Taxes</t>
  </si>
  <si>
    <t>Balance Sheet according to IFRS (EUR mn)</t>
  </si>
  <si>
    <t>Receivables</t>
  </si>
  <si>
    <t>Deferred tax assets</t>
  </si>
  <si>
    <t>Other assets</t>
  </si>
  <si>
    <t>Cash and cash equivalents</t>
  </si>
  <si>
    <t>Total assets</t>
  </si>
  <si>
    <t>Subordinated liabilities</t>
  </si>
  <si>
    <t>Liabilities</t>
  </si>
  <si>
    <t>Deferred tax liabilities</t>
  </si>
  <si>
    <t>Other liabilities</t>
  </si>
  <si>
    <t>Austria</t>
  </si>
  <si>
    <t>Slovakia</t>
  </si>
  <si>
    <t>Poland</t>
  </si>
  <si>
    <t>Romania</t>
  </si>
  <si>
    <t>Hungary</t>
  </si>
  <si>
    <t>Croatia</t>
  </si>
  <si>
    <t>Serbia</t>
  </si>
  <si>
    <t>Bulgaria</t>
  </si>
  <si>
    <t>Germany</t>
  </si>
  <si>
    <t>Total</t>
  </si>
  <si>
    <t>Czech Republic</t>
  </si>
  <si>
    <t>Ukraine</t>
  </si>
  <si>
    <t>Türkei</t>
  </si>
  <si>
    <t>Nichtversicherungstechnische Rückstellungen</t>
  </si>
  <si>
    <t>Baltikum</t>
  </si>
  <si>
    <t>Reinsurers’ share in underwriting provisions</t>
  </si>
  <si>
    <t>Underwriting provisions</t>
  </si>
  <si>
    <t>Non-underwriting provisions</t>
  </si>
  <si>
    <t>Total liabilities and shareholders' equity</t>
  </si>
  <si>
    <t>GWP Total</t>
  </si>
  <si>
    <t>Albanien</t>
  </si>
  <si>
    <t>Albania</t>
  </si>
  <si>
    <t>Steuerforderungen und Vorauszahlungen aus Ertragssteuern</t>
  </si>
  <si>
    <t>Steuerverbindlichkeiten aus Ertragssteuern</t>
  </si>
  <si>
    <t>Tax liabilities out of income tax</t>
  </si>
  <si>
    <t>Georgien</t>
  </si>
  <si>
    <t>Georgia</t>
  </si>
  <si>
    <t>Overview by countries</t>
  </si>
  <si>
    <t>Segment reporting by regions according to IFRS (EUR mn)</t>
  </si>
  <si>
    <t>Overview by countries according to IFRS (EUR mn)</t>
  </si>
  <si>
    <t>Investments</t>
  </si>
  <si>
    <t>Abgegrenzte Prämien</t>
  </si>
  <si>
    <t>Schadensatz</t>
  </si>
  <si>
    <t>Kostensatz</t>
  </si>
  <si>
    <t>Net earned premiums</t>
  </si>
  <si>
    <t>Acquisition and administrative expenses</t>
  </si>
  <si>
    <t>Claims ratio</t>
  </si>
  <si>
    <t>Cost ratio</t>
  </si>
  <si>
    <t>Sonstiges</t>
  </si>
  <si>
    <t xml:space="preserve">     thereof non-controlling interests</t>
  </si>
  <si>
    <t xml:space="preserve">     davon nicht beherrschende Anteile</t>
  </si>
  <si>
    <t>Konsolidierung</t>
  </si>
  <si>
    <t>Consolidation</t>
  </si>
  <si>
    <t>Moldova</t>
  </si>
  <si>
    <t>Spalte</t>
  </si>
  <si>
    <t>The Baltic</t>
  </si>
  <si>
    <t>GWP MTPL</t>
  </si>
  <si>
    <t>GWP Casco</t>
  </si>
  <si>
    <t>GWP Other property</t>
  </si>
  <si>
    <t>GWP Life regular</t>
  </si>
  <si>
    <t>GWP Life single</t>
  </si>
  <si>
    <t>GWP Health</t>
  </si>
  <si>
    <t>Additional information (EUR mn)</t>
  </si>
  <si>
    <t>Erträge</t>
  </si>
  <si>
    <t>Income</t>
  </si>
  <si>
    <t>in € '000</t>
  </si>
  <si>
    <t>Laufende Erträge</t>
  </si>
  <si>
    <t>Current income</t>
  </si>
  <si>
    <t>Erträge aus Zuschreibungen</t>
  </si>
  <si>
    <t>Income from appreciations</t>
  </si>
  <si>
    <t>Other income</t>
  </si>
  <si>
    <t>Total Income</t>
  </si>
  <si>
    <t>Aufwendungen</t>
  </si>
  <si>
    <t>Expenses</t>
  </si>
  <si>
    <t>Abschreibungen von Kapitalanlagen</t>
  </si>
  <si>
    <t>Depreciation of investments</t>
  </si>
  <si>
    <t>Währungsänderungen</t>
  </si>
  <si>
    <t>Exchange rate changes</t>
  </si>
  <si>
    <t>Zinsaufwendungen</t>
  </si>
  <si>
    <t>Interest expenses</t>
  </si>
  <si>
    <t>Übrige Aufwendungen</t>
  </si>
  <si>
    <t>Other expenses</t>
  </si>
  <si>
    <t>Total Expenses</t>
  </si>
  <si>
    <t>P&amp;L by segments</t>
  </si>
  <si>
    <t>GuV nach Segmenten</t>
  </si>
  <si>
    <t>Other</t>
  </si>
  <si>
    <t>Additional information</t>
  </si>
  <si>
    <t>Zusätzliche Informationen</t>
  </si>
  <si>
    <t>Yearly comparison</t>
  </si>
  <si>
    <t>Zusätzliche Informationen (in EUR Mio.)</t>
  </si>
  <si>
    <t>Financial result in € thousand</t>
  </si>
  <si>
    <t>Finanzergebnis in € Tausend</t>
  </si>
  <si>
    <t>Ver. Prämie KFZ-Haftpflicht</t>
  </si>
  <si>
    <t>Ver. Prämie KFZ-Kasko</t>
  </si>
  <si>
    <t>Ver. Prämie Leben-lfd.Prämie</t>
  </si>
  <si>
    <t>Ver. Prämie Leben-Einmalerlag</t>
  </si>
  <si>
    <t>Ver. Prämie Kranken</t>
  </si>
  <si>
    <t>Ver. Prämie Gesamt</t>
  </si>
  <si>
    <t>Ver. Prämie Sonstige Sach</t>
  </si>
  <si>
    <t>English</t>
  </si>
  <si>
    <t>Quartalsweise Segmentberichterstattung</t>
  </si>
  <si>
    <t>Segment reporting  - quarterly</t>
  </si>
  <si>
    <t>P&amp;L by segments - Quarterly</t>
  </si>
  <si>
    <t>GuV nach Segmenten - Quartale</t>
  </si>
  <si>
    <t>Combined Ratio
(%, net)</t>
  </si>
  <si>
    <t>Combined Ratio
(%, netto)</t>
  </si>
  <si>
    <t>Moldau</t>
  </si>
  <si>
    <t>Summe Finanzergebnis (exkl. at equity)</t>
  </si>
  <si>
    <t>Total Financial Result (excl. at equity)</t>
  </si>
  <si>
    <t>Summe Finanzergebnis (inkl. at equity)</t>
  </si>
  <si>
    <t>Total Financial Result (incl. at equity)</t>
  </si>
  <si>
    <t>P&amp;C</t>
  </si>
  <si>
    <t>Life</t>
  </si>
  <si>
    <t>Health</t>
  </si>
  <si>
    <t>Kranken</t>
  </si>
  <si>
    <t>Leben</t>
  </si>
  <si>
    <t>Schaden/Unfall</t>
  </si>
  <si>
    <t>davon Wertminderungen von Kapitalanlagen</t>
  </si>
  <si>
    <t>P&amp;L</t>
  </si>
  <si>
    <t>GuV</t>
  </si>
  <si>
    <t>North Macedonia</t>
  </si>
  <si>
    <t>Nordmazedonien</t>
  </si>
  <si>
    <t>Other technical result</t>
  </si>
  <si>
    <t>Ergebnis vor Steuern</t>
  </si>
  <si>
    <t>Result before taxes</t>
  </si>
  <si>
    <t>Result before Taxes</t>
  </si>
  <si>
    <t>Eigenkapital</t>
  </si>
  <si>
    <t>Shareholders‘ equity</t>
  </si>
  <si>
    <t>Q4 20</t>
  </si>
  <si>
    <t>Q1 21</t>
  </si>
  <si>
    <t>Result from shares in at equity consolidated companies</t>
  </si>
  <si>
    <t>Q2 21</t>
  </si>
  <si>
    <t>Verrechnete Prämien</t>
  </si>
  <si>
    <t xml:space="preserve">Gross premiums written </t>
  </si>
  <si>
    <t>Financial result excl. result from shares in at equity consolidated companies</t>
  </si>
  <si>
    <t>Sonstige Erträge</t>
  </si>
  <si>
    <t>Aufwendungen für Versicherungsfälle</t>
  </si>
  <si>
    <t>Expenses for claims and insurance benefits</t>
  </si>
  <si>
    <t>Aufwendungen für Versicherungsabschluss und -verwaltung</t>
  </si>
  <si>
    <t>Sonstige Aufwendungen</t>
  </si>
  <si>
    <t>Periodenergebnis</t>
  </si>
  <si>
    <t>Nicht beherrschende Anteile am Periodenergebnis</t>
  </si>
  <si>
    <t>Non-controlling interests in the result of the period</t>
  </si>
  <si>
    <t>Periodenergebnis nach Steuern und Nicht beherrschende Anteile</t>
  </si>
  <si>
    <t>Result of the period after taxes and non-controlling interests</t>
  </si>
  <si>
    <t>Nutzungsrechte</t>
  </si>
  <si>
    <t>Immaterielle Vermögenswerte</t>
  </si>
  <si>
    <t>Intangible assets</t>
  </si>
  <si>
    <t>Kapitalanlagen der fonds- und indexgebundenen Lebensversicherung</t>
  </si>
  <si>
    <t>Investments for unit- and index-linked life insurance</t>
  </si>
  <si>
    <t>Tax receivables and advance payments out of income tax</t>
  </si>
  <si>
    <t>Underwriting provisions for unit- and index-linked life insurance</t>
  </si>
  <si>
    <t xml:space="preserve">Erweiterte CEE </t>
  </si>
  <si>
    <t>Extended CEE</t>
  </si>
  <si>
    <t>Spezialmärkte</t>
  </si>
  <si>
    <t>Gruppenfunktionen</t>
  </si>
  <si>
    <t>Group Functions</t>
  </si>
  <si>
    <t>Erweiterte CEE</t>
  </si>
  <si>
    <t>Gross premiums written</t>
  </si>
  <si>
    <t>Operatives Gruppenergebnis</t>
  </si>
  <si>
    <t>Business Operating Result</t>
  </si>
  <si>
    <t>Anpassungen</t>
  </si>
  <si>
    <t>Adjustments</t>
  </si>
  <si>
    <t>Result of the period</t>
  </si>
  <si>
    <t>Special Markets</t>
  </si>
  <si>
    <t>Business operating result</t>
  </si>
  <si>
    <t>Versicherungstechnische Rückstellungen der fonds- und indexgebundenen LV</t>
  </si>
  <si>
    <t>thereof impairment of investments</t>
  </si>
  <si>
    <t>Sonstiges versicherungstechnisches Ergebnis</t>
  </si>
  <si>
    <t>Gewinn aus Abgang von Kapitalanlagen</t>
  </si>
  <si>
    <t>Verluste aus Abgang von Kapitalanlagen</t>
  </si>
  <si>
    <t>Gains from disposal of investments</t>
  </si>
  <si>
    <t>Losses from disposal of investments</t>
  </si>
  <si>
    <t>Bosnien&amp;Herzegowina</t>
  </si>
  <si>
    <t>Bosnia&amp;Herzegovina</t>
  </si>
  <si>
    <t>Finanzergebnis exkl. Ergebnis aus Anteilen an at equity bewerteten Unternehmen</t>
  </si>
  <si>
    <r>
      <t>Ergebnis aus Anteilen an at equity bewerteten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Unternehmen</t>
    </r>
  </si>
  <si>
    <t>Ergebnis aus Anteilen an at equity bewerteten Unternehmen</t>
  </si>
  <si>
    <t>n.a.</t>
  </si>
  <si>
    <t>Right-of-Use assets</t>
  </si>
  <si>
    <t>&gt;100</t>
  </si>
  <si>
    <t>-</t>
  </si>
  <si>
    <t>Q3 21</t>
  </si>
  <si>
    <t>Q4 21</t>
  </si>
  <si>
    <t>+/- %</t>
  </si>
  <si>
    <t>Q1 22</t>
  </si>
  <si>
    <t>Türkiye</t>
  </si>
  <si>
    <t>Q2 22</t>
  </si>
  <si>
    <t>Vienna Insurance Group Finanzdaten 9M 2022</t>
  </si>
  <si>
    <t>Vienna Insurance Group Key Financials 9M 2022</t>
  </si>
  <si>
    <t>9M 2022</t>
  </si>
  <si>
    <t>9M 2021</t>
  </si>
  <si>
    <t>Q3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</si>
</sst>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  <numFmt numFmtId="169" formatCode="#,##0_ ;\-#,##0\ "/>
  </numFmts>
  <fonts count="5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color indexed="42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6"/>
      <color indexed="16"/>
      <name val="Arial"/>
      <family val="2"/>
    </font>
    <font>
      <b/>
      <sz val="14"/>
      <color indexed="16"/>
      <name val="Arial"/>
      <family val="2"/>
    </font>
    <font>
      <sz val="8"/>
      <color indexed="1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 tint="-0.34998626667073579"/>
      <name val="Arial"/>
      <family val="2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"/>
      <color indexed="8"/>
      <name val="Arial"/>
      <family val="2"/>
    </font>
    <font>
      <sz val="10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 Unicode MS"/>
    </font>
    <font>
      <sz val="12"/>
      <color indexed="8"/>
      <name val="Arial"/>
      <family val="2"/>
    </font>
    <font>
      <sz val="8"/>
      <color rgb="FFFF0000"/>
      <name val="Arial"/>
      <family val="2"/>
    </font>
    <font>
      <i/>
      <sz val="12"/>
      <color indexed="8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1F1F1"/>
        <bgColor indexed="64"/>
      </patternFill>
    </fill>
    <fill>
      <patternFill patternType="solid">
        <fgColor theme="6" tint="0.89999084444715716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6"/>
      </left>
      <right/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16"/>
      </right>
      <top style="dotted">
        <color indexed="64"/>
      </top>
      <bottom style="dotted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16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/>
      <right/>
      <top/>
      <bottom style="medium">
        <color rgb="FFC80A1E"/>
      </bottom>
      <diagonal/>
    </border>
    <border>
      <left/>
      <right/>
      <top style="medium">
        <color indexed="24"/>
      </top>
      <bottom/>
      <diagonal/>
    </border>
    <border>
      <left/>
      <right/>
      <top style="medium">
        <color indexed="16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16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indexed="16"/>
      </bottom>
      <diagonal/>
    </border>
    <border>
      <left/>
      <right style="thin">
        <color indexed="64"/>
      </right>
      <top style="medium">
        <color indexed="16"/>
      </top>
      <bottom style="thin">
        <color indexed="64"/>
      </bottom>
      <diagonal/>
    </border>
    <border>
      <left/>
      <right/>
      <top style="dotted">
        <color auto="1"/>
      </top>
      <bottom style="medium">
        <color theme="4"/>
      </bottom>
      <diagonal/>
    </border>
    <border>
      <left/>
      <right/>
      <top style="medium">
        <color rgb="FFC00000"/>
      </top>
      <bottom style="medium">
        <color indexed="2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31" fillId="2" borderId="2" applyNumberFormat="0" applyProtection="0">
      <alignment horizontal="right" vertical="center"/>
    </xf>
    <xf numFmtId="0" fontId="29" fillId="0" borderId="0"/>
    <xf numFmtId="0" fontId="30" fillId="0" borderId="4" applyNumberFormat="0" applyFill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29" fillId="0" borderId="0"/>
  </cellStyleXfs>
  <cellXfs count="324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7" fillId="0" borderId="0" xfId="0" applyFont="1" applyFill="1"/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0" xfId="0" applyFill="1" applyBorder="1"/>
    <xf numFmtId="167" fontId="10" fillId="0" borderId="6" xfId="2" applyNumberFormat="1" applyFont="1" applyFill="1" applyBorder="1" applyAlignment="1">
      <alignment vertical="center"/>
    </xf>
    <xf numFmtId="167" fontId="10" fillId="0" borderId="7" xfId="2" applyNumberFormat="1" applyFont="1" applyFill="1" applyBorder="1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3" fontId="2" fillId="0" borderId="6" xfId="1" quotePrefix="1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vertical="center"/>
    </xf>
    <xf numFmtId="167" fontId="2" fillId="0" borderId="6" xfId="2" applyNumberFormat="1" applyFont="1" applyFill="1" applyBorder="1" applyAlignment="1">
      <alignment vertical="center"/>
    </xf>
    <xf numFmtId="165" fontId="2" fillId="0" borderId="6" xfId="2" applyNumberFormat="1" applyFont="1" applyFill="1" applyBorder="1" applyAlignment="1">
      <alignment horizontal="right" vertical="center"/>
    </xf>
    <xf numFmtId="165" fontId="2" fillId="0" borderId="6" xfId="2" applyNumberFormat="1" applyFont="1" applyFill="1" applyBorder="1" applyAlignment="1">
      <alignment vertical="center"/>
    </xf>
    <xf numFmtId="167" fontId="2" fillId="0" borderId="7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165" fontId="3" fillId="0" borderId="9" xfId="2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vertical="center"/>
    </xf>
    <xf numFmtId="164" fontId="3" fillId="0" borderId="4" xfId="2" applyFont="1" applyFill="1" applyBorder="1" applyAlignment="1">
      <alignment horizontal="right" vertical="center"/>
    </xf>
    <xf numFmtId="0" fontId="1" fillId="0" borderId="0" xfId="0" applyFont="1" applyFill="1" applyBorder="1"/>
    <xf numFmtId="0" fontId="22" fillId="0" borderId="6" xfId="0" applyFont="1" applyFill="1" applyBorder="1"/>
    <xf numFmtId="0" fontId="21" fillId="0" borderId="4" xfId="0" applyFont="1" applyFill="1" applyBorder="1" applyAlignment="1">
      <alignment horizontal="left" vertical="center"/>
    </xf>
    <xf numFmtId="167" fontId="10" fillId="0" borderId="4" xfId="2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6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/>
    <xf numFmtId="0" fontId="17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25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10" fillId="0" borderId="0" xfId="0" applyFont="1" applyFill="1" applyBorder="1"/>
    <xf numFmtId="0" fontId="16" fillId="0" borderId="0" xfId="0" applyFont="1" applyFill="1"/>
    <xf numFmtId="0" fontId="5" fillId="0" borderId="0" xfId="0" applyFont="1" applyFill="1"/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67" fontId="10" fillId="4" borderId="7" xfId="2" applyNumberFormat="1" applyFont="1" applyFill="1" applyBorder="1" applyAlignment="1">
      <alignment vertical="center"/>
    </xf>
    <xf numFmtId="167" fontId="3" fillId="4" borderId="9" xfId="2" applyNumberFormat="1" applyFont="1" applyFill="1" applyBorder="1" applyAlignment="1">
      <alignment vertical="center"/>
    </xf>
    <xf numFmtId="49" fontId="20" fillId="4" borderId="3" xfId="0" applyNumberFormat="1" applyFont="1" applyFill="1" applyBorder="1" applyAlignment="1">
      <alignment horizontal="center" vertical="center"/>
    </xf>
    <xf numFmtId="165" fontId="10" fillId="4" borderId="7" xfId="2" applyNumberFormat="1" applyFont="1" applyFill="1" applyBorder="1" applyAlignment="1">
      <alignment horizontal="right" vertical="center"/>
    </xf>
    <xf numFmtId="165" fontId="10" fillId="4" borderId="6" xfId="2" applyNumberFormat="1" applyFont="1" applyFill="1" applyBorder="1" applyAlignment="1">
      <alignment horizontal="right" vertical="center"/>
    </xf>
    <xf numFmtId="165" fontId="3" fillId="4" borderId="9" xfId="2" applyNumberFormat="1" applyFont="1" applyFill="1" applyBorder="1" applyAlignment="1">
      <alignment horizontal="right" vertical="center"/>
    </xf>
    <xf numFmtId="0" fontId="26" fillId="0" borderId="0" xfId="0" applyFont="1" applyFill="1"/>
    <xf numFmtId="0" fontId="9" fillId="0" borderId="0" xfId="0" applyFont="1" applyFill="1"/>
    <xf numFmtId="3" fontId="2" fillId="4" borderId="7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3" fontId="2" fillId="4" borderId="6" xfId="1" quotePrefix="1" applyNumberFormat="1" applyFont="1" applyFill="1" applyBorder="1" applyAlignment="1">
      <alignment vertical="center"/>
    </xf>
    <xf numFmtId="167" fontId="2" fillId="4" borderId="7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vertical="center"/>
    </xf>
    <xf numFmtId="167" fontId="2" fillId="4" borderId="8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right" vertical="center"/>
    </xf>
    <xf numFmtId="165" fontId="3" fillId="0" borderId="13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vertical="center"/>
    </xf>
    <xf numFmtId="165" fontId="2" fillId="0" borderId="12" xfId="2" applyNumberFormat="1" applyFont="1" applyFill="1" applyBorder="1" applyAlignment="1">
      <alignment vertical="center"/>
    </xf>
    <xf numFmtId="164" fontId="3" fillId="0" borderId="15" xfId="2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67" fontId="2" fillId="4" borderId="6" xfId="2" applyNumberFormat="1" applyFont="1" applyFill="1" applyBorder="1" applyAlignment="1">
      <alignment vertical="center"/>
    </xf>
    <xf numFmtId="167" fontId="2" fillId="4" borderId="7" xfId="2" applyNumberFormat="1" applyFont="1" applyFill="1" applyBorder="1" applyAlignment="1">
      <alignment vertical="center"/>
    </xf>
    <xf numFmtId="166" fontId="3" fillId="4" borderId="4" xfId="2" applyNumberFormat="1" applyFont="1" applyFill="1" applyBorder="1" applyAlignment="1">
      <alignment vertical="center"/>
    </xf>
    <xf numFmtId="167" fontId="2" fillId="4" borderId="18" xfId="2" applyNumberFormat="1" applyFont="1" applyFill="1" applyBorder="1" applyAlignment="1">
      <alignment vertical="center"/>
    </xf>
    <xf numFmtId="167" fontId="3" fillId="4" borderId="19" xfId="2" applyNumberFormat="1" applyFont="1" applyFill="1" applyBorder="1" applyAlignment="1">
      <alignment vertical="center"/>
    </xf>
    <xf numFmtId="167" fontId="2" fillId="4" borderId="2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7" fillId="0" borderId="0" xfId="0" applyFont="1" applyFill="1" applyBorder="1"/>
    <xf numFmtId="0" fontId="28" fillId="0" borderId="0" xfId="0" applyFont="1" applyFill="1"/>
    <xf numFmtId="0" fontId="3" fillId="0" borderId="3" xfId="0" applyFont="1" applyFill="1" applyBorder="1" applyAlignment="1">
      <alignment vertical="center" wrapText="1"/>
    </xf>
    <xf numFmtId="14" fontId="20" fillId="4" borderId="3" xfId="0" applyNumberFormat="1" applyFont="1" applyFill="1" applyBorder="1" applyAlignment="1">
      <alignment horizontal="center" vertical="center"/>
    </xf>
    <xf numFmtId="167" fontId="10" fillId="4" borderId="4" xfId="2" applyNumberFormat="1" applyFont="1" applyFill="1" applyBorder="1" applyAlignment="1">
      <alignment horizontal="right" vertical="center"/>
    </xf>
    <xf numFmtId="0" fontId="23" fillId="0" borderId="0" xfId="0" applyFont="1" applyFill="1"/>
    <xf numFmtId="167" fontId="2" fillId="0" borderId="8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left" vertical="center"/>
    </xf>
    <xf numFmtId="166" fontId="3" fillId="0" borderId="23" xfId="3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left" vertical="center"/>
    </xf>
    <xf numFmtId="166" fontId="3" fillId="0" borderId="25" xfId="3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left" vertical="center"/>
    </xf>
    <xf numFmtId="166" fontId="3" fillId="0" borderId="27" xfId="3" applyNumberFormat="1" applyFont="1" applyFill="1" applyBorder="1" applyAlignment="1">
      <alignment horizontal="right"/>
    </xf>
    <xf numFmtId="167" fontId="2" fillId="4" borderId="0" xfId="0" applyNumberFormat="1" applyFont="1" applyFill="1" applyBorder="1" applyAlignment="1">
      <alignment horizontal="right" vertical="center"/>
    </xf>
    <xf numFmtId="167" fontId="2" fillId="4" borderId="8" xfId="0" applyNumberFormat="1" applyFont="1" applyFill="1" applyBorder="1" applyAlignment="1">
      <alignment horizontal="right" vertical="center"/>
    </xf>
    <xf numFmtId="166" fontId="3" fillId="4" borderId="28" xfId="3" applyNumberFormat="1" applyFont="1" applyFill="1" applyBorder="1" applyAlignment="1">
      <alignment horizontal="right"/>
    </xf>
    <xf numFmtId="166" fontId="3" fillId="4" borderId="6" xfId="3" applyNumberFormat="1" applyFont="1" applyFill="1" applyBorder="1" applyAlignment="1">
      <alignment horizontal="right"/>
    </xf>
    <xf numFmtId="166" fontId="3" fillId="4" borderId="3" xfId="3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166" fontId="3" fillId="4" borderId="31" xfId="2" applyNumberFormat="1" applyFont="1" applyFill="1" applyBorder="1" applyAlignment="1">
      <alignment vertical="center"/>
    </xf>
    <xf numFmtId="0" fontId="3" fillId="5" borderId="29" xfId="0" applyFont="1" applyFill="1" applyBorder="1"/>
    <xf numFmtId="0" fontId="3" fillId="5" borderId="30" xfId="0" applyFont="1" applyFill="1" applyBorder="1"/>
    <xf numFmtId="14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167" fontId="2" fillId="0" borderId="7" xfId="0" applyNumberFormat="1" applyFont="1" applyFill="1" applyBorder="1" applyAlignment="1">
      <alignment vertical="center"/>
    </xf>
    <xf numFmtId="167" fontId="2" fillId="0" borderId="6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7" fontId="2" fillId="4" borderId="0" xfId="0" applyNumberFormat="1" applyFont="1" applyFill="1" applyBorder="1" applyAlignment="1">
      <alignment vertical="center"/>
    </xf>
    <xf numFmtId="0" fontId="35" fillId="6" borderId="0" xfId="0" applyFont="1" applyFill="1" applyBorder="1" applyAlignment="1">
      <alignment horizontal="left" vertical="center" wrapText="1"/>
    </xf>
    <xf numFmtId="0" fontId="35" fillId="6" borderId="32" xfId="0" applyFont="1" applyFill="1" applyBorder="1" applyAlignment="1">
      <alignment vertical="center"/>
    </xf>
    <xf numFmtId="0" fontId="35" fillId="4" borderId="32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vertical="center"/>
    </xf>
    <xf numFmtId="169" fontId="37" fillId="4" borderId="7" xfId="2" applyNumberFormat="1" applyFont="1" applyFill="1" applyBorder="1" applyAlignment="1">
      <alignment horizontal="right" vertical="center" indent="1"/>
    </xf>
    <xf numFmtId="169" fontId="38" fillId="0" borderId="7" xfId="2" applyNumberFormat="1" applyFont="1" applyFill="1" applyBorder="1" applyAlignment="1">
      <alignment horizontal="right" vertical="center" indent="1"/>
    </xf>
    <xf numFmtId="169" fontId="38" fillId="6" borderId="7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vertical="center"/>
    </xf>
    <xf numFmtId="169" fontId="37" fillId="4" borderId="6" xfId="2" applyNumberFormat="1" applyFont="1" applyFill="1" applyBorder="1" applyAlignment="1">
      <alignment horizontal="right" vertical="center" indent="1"/>
    </xf>
    <xf numFmtId="169" fontId="38" fillId="0" borderId="6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horizontal="left" vertical="center" wrapText="1"/>
    </xf>
    <xf numFmtId="0" fontId="37" fillId="6" borderId="8" xfId="0" applyFont="1" applyFill="1" applyBorder="1" applyAlignment="1">
      <alignment horizontal="left" vertical="center" wrapText="1"/>
    </xf>
    <xf numFmtId="169" fontId="38" fillId="0" borderId="8" xfId="2" applyNumberFormat="1" applyFont="1" applyFill="1" applyBorder="1" applyAlignment="1">
      <alignment horizontal="right" vertical="center" indent="1"/>
    </xf>
    <xf numFmtId="169" fontId="37" fillId="4" borderId="8" xfId="2" applyNumberFormat="1" applyFont="1" applyFill="1" applyBorder="1" applyAlignment="1">
      <alignment horizontal="right" vertical="center" indent="1"/>
    </xf>
    <xf numFmtId="0" fontId="35" fillId="6" borderId="33" xfId="0" applyFont="1" applyFill="1" applyBorder="1" applyAlignment="1">
      <alignment horizontal="left" vertical="center"/>
    </xf>
    <xf numFmtId="169" fontId="35" fillId="4" borderId="33" xfId="2" applyNumberFormat="1" applyFont="1" applyFill="1" applyBorder="1" applyAlignment="1">
      <alignment horizontal="right" vertical="center" indent="1"/>
    </xf>
    <xf numFmtId="169" fontId="36" fillId="0" borderId="33" xfId="2" applyNumberFormat="1" applyFont="1" applyFill="1" applyBorder="1" applyAlignment="1">
      <alignment horizontal="right" vertical="center" indent="1"/>
    </xf>
    <xf numFmtId="0" fontId="39" fillId="6" borderId="0" xfId="0" applyFont="1" applyFill="1" applyBorder="1"/>
    <xf numFmtId="169" fontId="35" fillId="4" borderId="34" xfId="2" applyNumberFormat="1" applyFont="1" applyFill="1" applyBorder="1" applyAlignment="1">
      <alignment horizontal="right" vertical="center" indent="1"/>
    </xf>
    <xf numFmtId="169" fontId="36" fillId="0" borderId="34" xfId="2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167" fontId="8" fillId="8" borderId="32" xfId="11" applyNumberFormat="1" applyFont="1" applyFill="1" applyBorder="1" applyAlignment="1">
      <alignment horizontal="center" vertical="center"/>
    </xf>
    <xf numFmtId="167" fontId="42" fillId="8" borderId="4" xfId="11" applyNumberFormat="1" applyFont="1" applyFill="1" applyBorder="1" applyAlignment="1">
      <alignment horizontal="right" vertical="center"/>
    </xf>
    <xf numFmtId="167" fontId="43" fillId="8" borderId="6" xfId="11" applyNumberFormat="1" applyFont="1" applyFill="1" applyBorder="1" applyAlignment="1">
      <alignment horizontal="right" vertical="center"/>
    </xf>
    <xf numFmtId="0" fontId="20" fillId="4" borderId="3" xfId="0" applyFont="1" applyFill="1" applyBorder="1" applyAlignment="1">
      <alignment horizontal="right" vertical="center"/>
    </xf>
    <xf numFmtId="49" fontId="20" fillId="4" borderId="3" xfId="0" applyNumberFormat="1" applyFont="1" applyFill="1" applyBorder="1" applyAlignment="1">
      <alignment horizontal="right" vertical="center"/>
    </xf>
    <xf numFmtId="166" fontId="2" fillId="0" borderId="0" xfId="3" applyNumberFormat="1" applyFont="1" applyFill="1"/>
    <xf numFmtId="169" fontId="37" fillId="9" borderId="6" xfId="2" applyNumberFormat="1" applyFont="1" applyFill="1" applyBorder="1" applyAlignment="1">
      <alignment horizontal="right" vertical="center" indent="1"/>
    </xf>
    <xf numFmtId="0" fontId="46" fillId="0" borderId="0" xfId="0" applyFont="1"/>
    <xf numFmtId="0" fontId="47" fillId="0" borderId="0" xfId="0" applyFont="1" applyBorder="1"/>
    <xf numFmtId="0" fontId="48" fillId="0" borderId="0" xfId="0" applyFont="1" applyFill="1"/>
    <xf numFmtId="0" fontId="37" fillId="6" borderId="6" xfId="0" applyFont="1" applyFill="1" applyBorder="1" applyAlignment="1">
      <alignment horizontal="left" vertical="center" indent="1"/>
    </xf>
    <xf numFmtId="167" fontId="3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67" fontId="2" fillId="0" borderId="0" xfId="0" applyNumberFormat="1" applyFont="1" applyFill="1"/>
    <xf numFmtId="167" fontId="8" fillId="6" borderId="32" xfId="11" applyNumberFormat="1" applyFont="1" applyFill="1" applyBorder="1" applyAlignment="1">
      <alignment horizontal="center" vertical="center"/>
    </xf>
    <xf numFmtId="167" fontId="42" fillId="6" borderId="4" xfId="11" applyNumberFormat="1" applyFont="1" applyFill="1" applyBorder="1" applyAlignment="1">
      <alignment horizontal="right" vertical="center"/>
    </xf>
    <xf numFmtId="167" fontId="43" fillId="6" borderId="6" xfId="11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3" fontId="6" fillId="4" borderId="7" xfId="0" applyNumberFormat="1" applyFont="1" applyFill="1" applyBorder="1" applyAlignment="1">
      <alignment vertical="center"/>
    </xf>
    <xf numFmtId="0" fontId="37" fillId="6" borderId="36" xfId="0" applyFont="1" applyFill="1" applyBorder="1" applyAlignment="1">
      <alignment horizontal="left" vertical="center"/>
    </xf>
    <xf numFmtId="169" fontId="45" fillId="0" borderId="0" xfId="0" applyNumberFormat="1" applyFont="1" applyFill="1"/>
    <xf numFmtId="3" fontId="6" fillId="0" borderId="6" xfId="1" quotePrefix="1" applyNumberFormat="1" applyFont="1" applyFill="1" applyBorder="1" applyAlignment="1">
      <alignment vertical="center"/>
    </xf>
    <xf numFmtId="0" fontId="50" fillId="0" borderId="0" xfId="0" applyFont="1" applyBorder="1"/>
    <xf numFmtId="169" fontId="2" fillId="0" borderId="0" xfId="0" applyNumberFormat="1" applyFont="1" applyFill="1"/>
    <xf numFmtId="167" fontId="3" fillId="0" borderId="37" xfId="2" applyNumberFormat="1" applyFont="1" applyFill="1" applyBorder="1" applyAlignment="1">
      <alignment vertical="center"/>
    </xf>
    <xf numFmtId="167" fontId="3" fillId="4" borderId="37" xfId="2" applyNumberFormat="1" applyFont="1" applyFill="1" applyBorder="1" applyAlignment="1">
      <alignment vertical="center"/>
    </xf>
    <xf numFmtId="165" fontId="3" fillId="4" borderId="37" xfId="2" applyNumberFormat="1" applyFont="1" applyFill="1" applyBorder="1" applyAlignment="1">
      <alignment horizontal="right" vertical="center"/>
    </xf>
    <xf numFmtId="167" fontId="3" fillId="4" borderId="3" xfId="2" applyNumberFormat="1" applyFont="1" applyFill="1" applyBorder="1" applyAlignment="1">
      <alignment vertical="center"/>
    </xf>
    <xf numFmtId="167" fontId="3" fillId="0" borderId="3" xfId="2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horizontal="right" vertical="center"/>
    </xf>
    <xf numFmtId="167" fontId="3" fillId="4" borderId="16" xfId="2" applyNumberFormat="1" applyFont="1" applyFill="1" applyBorder="1" applyAlignment="1">
      <alignment vertical="center"/>
    </xf>
    <xf numFmtId="165" fontId="3" fillId="0" borderId="10" xfId="2" applyNumberFormat="1" applyFont="1" applyFill="1" applyBorder="1" applyAlignment="1">
      <alignment horizontal="right" vertical="center"/>
    </xf>
    <xf numFmtId="167" fontId="2" fillId="0" borderId="38" xfId="2" applyNumberFormat="1" applyFont="1" applyFill="1" applyBorder="1" applyAlignment="1">
      <alignment vertical="center"/>
    </xf>
    <xf numFmtId="167" fontId="2" fillId="4" borderId="38" xfId="2" applyNumberFormat="1" applyFont="1" applyFill="1" applyBorder="1" applyAlignment="1">
      <alignment vertical="center"/>
    </xf>
    <xf numFmtId="165" fontId="2" fillId="0" borderId="38" xfId="2" applyNumberFormat="1" applyFont="1" applyFill="1" applyBorder="1" applyAlignment="1">
      <alignment horizontal="right" vertical="center"/>
    </xf>
    <xf numFmtId="167" fontId="2" fillId="4" borderId="39" xfId="2" applyNumberFormat="1" applyFont="1" applyFill="1" applyBorder="1" applyAlignment="1">
      <alignment vertical="center"/>
    </xf>
    <xf numFmtId="165" fontId="2" fillId="0" borderId="40" xfId="2" applyNumberFormat="1" applyFont="1" applyFill="1" applyBorder="1" applyAlignment="1">
      <alignment horizontal="right" vertical="center"/>
    </xf>
    <xf numFmtId="167" fontId="3" fillId="0" borderId="41" xfId="2" applyNumberFormat="1" applyFont="1" applyFill="1" applyBorder="1" applyAlignment="1">
      <alignment vertical="center"/>
    </xf>
    <xf numFmtId="165" fontId="3" fillId="0" borderId="41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7" fontId="3" fillId="0" borderId="9" xfId="0" applyNumberFormat="1" applyFont="1" applyFill="1" applyBorder="1" applyAlignment="1">
      <alignment vertical="center"/>
    </xf>
    <xf numFmtId="167" fontId="3" fillId="4" borderId="9" xfId="0" applyNumberFormat="1" applyFont="1" applyFill="1" applyBorder="1" applyAlignment="1">
      <alignment vertical="center"/>
    </xf>
    <xf numFmtId="167" fontId="34" fillId="0" borderId="9" xfId="2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7" fontId="3" fillId="8" borderId="3" xfId="0" applyNumberFormat="1" applyFont="1" applyFill="1" applyBorder="1" applyAlignment="1">
      <alignment vertical="center"/>
    </xf>
    <xf numFmtId="167" fontId="3" fillId="0" borderId="3" xfId="0" applyNumberFormat="1" applyFont="1" applyFill="1" applyBorder="1" applyAlignment="1">
      <alignment vertical="center"/>
    </xf>
    <xf numFmtId="167" fontId="2" fillId="0" borderId="38" xfId="0" applyNumberFormat="1" applyFont="1" applyFill="1" applyBorder="1" applyAlignment="1">
      <alignment vertical="center"/>
    </xf>
    <xf numFmtId="167" fontId="2" fillId="4" borderId="38" xfId="0" applyNumberFormat="1" applyFont="1" applyFill="1" applyBorder="1" applyAlignment="1">
      <alignment vertical="center"/>
    </xf>
    <xf numFmtId="167" fontId="51" fillId="0" borderId="38" xfId="2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right" vertical="center"/>
    </xf>
    <xf numFmtId="0" fontId="20" fillId="11" borderId="3" xfId="0" applyFont="1" applyFill="1" applyBorder="1" applyAlignment="1">
      <alignment horizontal="center" vertical="center"/>
    </xf>
    <xf numFmtId="10" fontId="2" fillId="0" borderId="0" xfId="3" applyNumberFormat="1" applyFont="1" applyFill="1"/>
    <xf numFmtId="9" fontId="2" fillId="0" borderId="0" xfId="3" applyFont="1" applyFill="1"/>
    <xf numFmtId="167" fontId="2" fillId="0" borderId="18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vertical="center"/>
    </xf>
    <xf numFmtId="167" fontId="2" fillId="0" borderId="39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6" fontId="3" fillId="0" borderId="21" xfId="2" applyNumberFormat="1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7" fontId="42" fillId="8" borderId="9" xfId="11" applyNumberFormat="1" applyFont="1" applyFill="1" applyBorder="1" applyAlignment="1">
      <alignment horizontal="right" vertical="center"/>
    </xf>
    <xf numFmtId="167" fontId="42" fillId="6" borderId="9" xfId="11" applyNumberFormat="1" applyFont="1" applyFill="1" applyBorder="1" applyAlignment="1">
      <alignment horizontal="right" vertical="center"/>
    </xf>
    <xf numFmtId="167" fontId="42" fillId="8" borderId="35" xfId="11" applyNumberFormat="1" applyFont="1" applyFill="1" applyBorder="1" applyAlignment="1">
      <alignment horizontal="right" vertical="center"/>
    </xf>
    <xf numFmtId="167" fontId="42" fillId="6" borderId="35" xfId="11" applyNumberFormat="1" applyFont="1" applyFill="1" applyBorder="1" applyAlignment="1">
      <alignment horizontal="right" vertical="center"/>
    </xf>
    <xf numFmtId="167" fontId="42" fillId="8" borderId="32" xfId="11" applyNumberFormat="1" applyFont="1" applyFill="1" applyBorder="1" applyAlignment="1">
      <alignment horizontal="right" vertical="center"/>
    </xf>
    <xf numFmtId="167" fontId="42" fillId="6" borderId="32" xfId="11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10" fillId="0" borderId="6" xfId="0" applyFont="1" applyFill="1" applyBorder="1"/>
    <xf numFmtId="3" fontId="2" fillId="4" borderId="0" xfId="0" applyNumberFormat="1" applyFont="1" applyFill="1" applyBorder="1" applyAlignment="1">
      <alignment vertical="center"/>
    </xf>
    <xf numFmtId="3" fontId="3" fillId="0" borderId="43" xfId="0" applyNumberFormat="1" applyFont="1" applyFill="1" applyBorder="1" applyAlignment="1">
      <alignment vertical="center"/>
    </xf>
    <xf numFmtId="3" fontId="3" fillId="4" borderId="43" xfId="0" applyNumberFormat="1" applyFont="1" applyFill="1" applyBorder="1" applyAlignment="1">
      <alignment vertical="center"/>
    </xf>
    <xf numFmtId="167" fontId="3" fillId="4" borderId="43" xfId="0" applyNumberFormat="1" applyFont="1" applyFill="1" applyBorder="1" applyAlignment="1">
      <alignment vertical="center"/>
    </xf>
    <xf numFmtId="167" fontId="2" fillId="0" borderId="42" xfId="2" applyNumberFormat="1" applyFont="1" applyFill="1" applyBorder="1" applyAlignment="1">
      <alignment vertical="center"/>
    </xf>
    <xf numFmtId="167" fontId="2" fillId="4" borderId="42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167" fontId="2" fillId="0" borderId="20" xfId="2" applyNumberFormat="1" applyFont="1" applyFill="1" applyBorder="1" applyAlignment="1">
      <alignment vertical="center"/>
    </xf>
    <xf numFmtId="167" fontId="3" fillId="0" borderId="45" xfId="2" applyNumberFormat="1" applyFont="1" applyFill="1" applyBorder="1" applyAlignment="1">
      <alignment vertical="center"/>
    </xf>
    <xf numFmtId="167" fontId="3" fillId="4" borderId="45" xfId="2" applyNumberFormat="1" applyFont="1" applyFill="1" applyBorder="1" applyAlignment="1">
      <alignment vertical="center"/>
    </xf>
    <xf numFmtId="165" fontId="3" fillId="4" borderId="45" xfId="2" applyNumberFormat="1" applyFont="1" applyFill="1" applyBorder="1" applyAlignment="1">
      <alignment horizontal="right" vertical="center"/>
    </xf>
    <xf numFmtId="165" fontId="3" fillId="0" borderId="37" xfId="2" applyNumberFormat="1" applyFont="1" applyFill="1" applyBorder="1" applyAlignment="1">
      <alignment horizontal="right" vertical="center"/>
    </xf>
    <xf numFmtId="167" fontId="3" fillId="4" borderId="31" xfId="2" applyNumberFormat="1" applyFont="1" applyFill="1" applyBorder="1" applyAlignment="1">
      <alignment vertical="center"/>
    </xf>
    <xf numFmtId="165" fontId="3" fillId="0" borderId="44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4" borderId="37" xfId="0" applyNumberFormat="1" applyFont="1" applyFill="1" applyBorder="1" applyAlignment="1">
      <alignment vertical="center"/>
    </xf>
    <xf numFmtId="167" fontId="3" fillId="0" borderId="37" xfId="0" applyNumberFormat="1" applyFont="1" applyFill="1" applyBorder="1" applyAlignment="1">
      <alignment vertical="center"/>
    </xf>
    <xf numFmtId="169" fontId="49" fillId="0" borderId="34" xfId="2" applyNumberFormat="1" applyFont="1" applyFill="1" applyBorder="1" applyAlignment="1">
      <alignment horizontal="left" vertical="center"/>
    </xf>
    <xf numFmtId="0" fontId="7" fillId="12" borderId="0" xfId="0" applyFont="1" applyFill="1" applyBorder="1" applyAlignment="1">
      <alignment vertical="center"/>
    </xf>
    <xf numFmtId="165" fontId="2" fillId="4" borderId="6" xfId="2" applyNumberFormat="1" applyFont="1" applyFill="1" applyBorder="1" applyAlignment="1">
      <alignment horizontal="right" vertical="center"/>
    </xf>
    <xf numFmtId="3" fontId="3" fillId="6" borderId="43" xfId="0" applyNumberFormat="1" applyFont="1" applyFill="1" applyBorder="1" applyAlignment="1">
      <alignment vertical="center"/>
    </xf>
    <xf numFmtId="10" fontId="3" fillId="0" borderId="0" xfId="3" applyNumberFormat="1" applyFont="1" applyFill="1"/>
    <xf numFmtId="166" fontId="3" fillId="0" borderId="4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5" fontId="10" fillId="4" borderId="4" xfId="2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7" fontId="2" fillId="4" borderId="38" xfId="0" applyNumberFormat="1" applyFont="1" applyFill="1" applyBorder="1" applyAlignment="1">
      <alignment horizontal="right" vertical="center"/>
    </xf>
    <xf numFmtId="167" fontId="3" fillId="4" borderId="9" xfId="0" applyNumberFormat="1" applyFont="1" applyFill="1" applyBorder="1" applyAlignment="1">
      <alignment horizontal="right" vertical="center"/>
    </xf>
    <xf numFmtId="0" fontId="49" fillId="0" borderId="46" xfId="0" applyFont="1" applyFill="1" applyBorder="1"/>
    <xf numFmtId="169" fontId="45" fillId="0" borderId="46" xfId="0" applyNumberFormat="1" applyFont="1" applyFill="1" applyBorder="1" applyAlignment="1">
      <alignment horizontal="right" vertical="center" indent="1"/>
    </xf>
    <xf numFmtId="167" fontId="6" fillId="4" borderId="38" xfId="2" applyNumberFormat="1" applyFont="1" applyFill="1" applyBorder="1" applyAlignment="1">
      <alignment horizontal="right" vertical="center"/>
    </xf>
    <xf numFmtId="167" fontId="6" fillId="0" borderId="38" xfId="2" applyNumberFormat="1" applyFont="1" applyFill="1" applyBorder="1" applyAlignment="1">
      <alignment horizontal="right" vertical="center"/>
    </xf>
    <xf numFmtId="165" fontId="6" fillId="4" borderId="38" xfId="2" applyNumberFormat="1" applyFont="1" applyFill="1" applyBorder="1" applyAlignment="1">
      <alignment horizontal="right" vertical="center"/>
    </xf>
    <xf numFmtId="165" fontId="6" fillId="0" borderId="38" xfId="0" applyNumberFormat="1" applyFont="1" applyFill="1" applyBorder="1" applyAlignment="1">
      <alignment horizontal="right" vertical="center"/>
    </xf>
    <xf numFmtId="167" fontId="6" fillId="4" borderId="6" xfId="2" applyNumberFormat="1" applyFont="1" applyFill="1" applyBorder="1" applyAlignment="1">
      <alignment horizontal="right" vertical="center"/>
    </xf>
    <xf numFmtId="167" fontId="6" fillId="0" borderId="6" xfId="2" applyNumberFormat="1" applyFont="1" applyFill="1" applyBorder="1" applyAlignment="1">
      <alignment horizontal="right" vertical="center"/>
    </xf>
    <xf numFmtId="165" fontId="6" fillId="4" borderId="6" xfId="2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horizontal="right" vertical="center"/>
    </xf>
    <xf numFmtId="167" fontId="53" fillId="4" borderId="7" xfId="2" applyNumberFormat="1" applyFont="1" applyFill="1" applyBorder="1" applyAlignment="1">
      <alignment horizontal="right"/>
    </xf>
    <xf numFmtId="165" fontId="6" fillId="0" borderId="7" xfId="2" applyNumberFormat="1" applyFont="1" applyFill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6" fillId="0" borderId="6" xfId="2" applyNumberFormat="1" applyFont="1" applyFill="1" applyBorder="1" applyAlignment="1">
      <alignment horizontal="right"/>
    </xf>
    <xf numFmtId="165" fontId="6" fillId="0" borderId="6" xfId="2" quotePrefix="1" applyNumberFormat="1" applyFont="1" applyFill="1" applyBorder="1" applyAlignment="1">
      <alignment horizontal="right"/>
    </xf>
    <xf numFmtId="167" fontId="6" fillId="4" borderId="0" xfId="2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31" fillId="0" borderId="0" xfId="11" applyFont="1"/>
    <xf numFmtId="0" fontId="40" fillId="0" borderId="0" xfId="11" applyFont="1"/>
    <xf numFmtId="0" fontId="27" fillId="0" borderId="0" xfId="10" applyFont="1"/>
    <xf numFmtId="0" fontId="26" fillId="0" borderId="0" xfId="10" applyFont="1"/>
    <xf numFmtId="0" fontId="40" fillId="7" borderId="0" xfId="11" applyFont="1" applyFill="1"/>
    <xf numFmtId="0" fontId="40" fillId="10" borderId="0" xfId="11" applyFont="1" applyFill="1"/>
    <xf numFmtId="167" fontId="41" fillId="6" borderId="0" xfId="11" applyNumberFormat="1" applyFont="1" applyFill="1" applyAlignment="1">
      <alignment vertical="center"/>
    </xf>
    <xf numFmtId="167" fontId="41" fillId="6" borderId="0" xfId="11" applyNumberFormat="1" applyFont="1" applyFill="1" applyAlignment="1">
      <alignment horizontal="center" vertical="center"/>
    </xf>
    <xf numFmtId="0" fontId="9" fillId="0" borderId="32" xfId="11" applyFont="1" applyBorder="1" applyAlignment="1">
      <alignment vertical="center"/>
    </xf>
    <xf numFmtId="0" fontId="7" fillId="0" borderId="0" xfId="10" applyFont="1" applyAlignment="1">
      <alignment vertical="center"/>
    </xf>
    <xf numFmtId="0" fontId="41" fillId="0" borderId="4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167" fontId="43" fillId="6" borderId="0" xfId="11" applyNumberFormat="1" applyFont="1" applyFill="1" applyAlignment="1">
      <alignment horizontal="right" vertical="center"/>
    </xf>
    <xf numFmtId="167" fontId="43" fillId="8" borderId="0" xfId="11" applyNumberFormat="1" applyFont="1" applyFill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41" fillId="0" borderId="9" xfId="11" applyFont="1" applyBorder="1" applyAlignment="1">
      <alignment horizontal="left" vertical="center"/>
    </xf>
    <xf numFmtId="0" fontId="9" fillId="0" borderId="42" xfId="11" applyFont="1" applyBorder="1" applyAlignment="1">
      <alignment horizontal="left" vertical="center"/>
    </xf>
    <xf numFmtId="167" fontId="43" fillId="6" borderId="42" xfId="11" applyNumberFormat="1" applyFont="1" applyFill="1" applyBorder="1" applyAlignment="1">
      <alignment horizontal="right" vertical="center"/>
    </xf>
    <xf numFmtId="167" fontId="43" fillId="8" borderId="42" xfId="11" applyNumberFormat="1" applyFont="1" applyFill="1" applyBorder="1" applyAlignment="1">
      <alignment horizontal="right" vertical="center"/>
    </xf>
    <xf numFmtId="167" fontId="42" fillId="0" borderId="35" xfId="11" applyNumberFormat="1" applyFont="1" applyBorder="1" applyAlignment="1">
      <alignment horizontal="left" vertical="center"/>
    </xf>
    <xf numFmtId="0" fontId="44" fillId="0" borderId="0" xfId="11" applyFont="1" applyAlignment="1">
      <alignment horizontal="left" vertical="center"/>
    </xf>
    <xf numFmtId="167" fontId="42" fillId="0" borderId="0" xfId="11" applyNumberFormat="1" applyFont="1" applyAlignment="1">
      <alignment horizontal="right" vertical="center"/>
    </xf>
    <xf numFmtId="167" fontId="42" fillId="6" borderId="0" xfId="11" applyNumberFormat="1" applyFont="1" applyFill="1" applyAlignment="1">
      <alignment horizontal="right" vertical="center"/>
    </xf>
    <xf numFmtId="0" fontId="7" fillId="0" borderId="0" xfId="10" applyFont="1"/>
    <xf numFmtId="0" fontId="41" fillId="0" borderId="32" xfId="11" applyFont="1" applyBorder="1" applyAlignment="1">
      <alignment horizontal="left" vertical="center"/>
    </xf>
    <xf numFmtId="0" fontId="31" fillId="6" borderId="0" xfId="11" applyFont="1" applyFill="1"/>
    <xf numFmtId="0" fontId="44" fillId="6" borderId="0" xfId="11" applyFont="1" applyFill="1" applyAlignment="1">
      <alignment horizontal="left" vertical="center"/>
    </xf>
    <xf numFmtId="0" fontId="41" fillId="6" borderId="0" xfId="11" applyFont="1" applyFill="1" applyAlignment="1">
      <alignment horizontal="left" vertical="center" indent="1"/>
    </xf>
    <xf numFmtId="166" fontId="41" fillId="6" borderId="0" xfId="11" applyNumberFormat="1" applyFont="1" applyFill="1" applyAlignment="1">
      <alignment vertical="center"/>
    </xf>
    <xf numFmtId="0" fontId="40" fillId="6" borderId="0" xfId="11" applyFont="1" applyFill="1"/>
    <xf numFmtId="167" fontId="6" fillId="4" borderId="6" xfId="0" applyNumberFormat="1" applyFont="1" applyFill="1" applyBorder="1" applyAlignment="1">
      <alignment horizontal="right" vertical="center"/>
    </xf>
    <xf numFmtId="167" fontId="6" fillId="4" borderId="38" xfId="2" quotePrefix="1" applyNumberFormat="1" applyFont="1" applyFill="1" applyBorder="1" applyAlignment="1">
      <alignment horizontal="right" vertical="center"/>
    </xf>
    <xf numFmtId="167" fontId="6" fillId="0" borderId="38" xfId="2" quotePrefix="1" applyNumberFormat="1" applyFont="1" applyFill="1" applyBorder="1" applyAlignment="1">
      <alignment horizontal="right" vertical="center"/>
    </xf>
    <xf numFmtId="167" fontId="53" fillId="4" borderId="7" xfId="2" quotePrefix="1" applyNumberFormat="1" applyFont="1" applyFill="1" applyBorder="1" applyAlignment="1">
      <alignment horizontal="right"/>
    </xf>
    <xf numFmtId="167" fontId="3" fillId="8" borderId="3" xfId="0" applyNumberFormat="1" applyFont="1" applyFill="1" applyBorder="1" applyAlignment="1">
      <alignment horizontal="right" vertical="center"/>
    </xf>
    <xf numFmtId="166" fontId="10" fillId="0" borderId="0" xfId="2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 vertical="center" textRotation="90"/>
    </xf>
    <xf numFmtId="49" fontId="24" fillId="0" borderId="0" xfId="0" applyNumberFormat="1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Border="1" applyAlignment="1">
      <alignment horizontal="center" vertical="center"/>
    </xf>
  </cellXfs>
  <cellStyles count="12">
    <cellStyle name="Dezimal_GB 2005 in Progress" xfId="1" xr:uid="{00000000-0005-0000-0000-000000000000}"/>
    <cellStyle name="Komma" xfId="2" builtinId="3"/>
    <cellStyle name="Komma 2" xfId="8" xr:uid="{00000000-0005-0000-0000-000002000000}"/>
    <cellStyle name="Proz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" xfId="0" builtinId="0"/>
    <cellStyle name="Standard 2" xfId="10" xr:uid="{00000000-0005-0000-0000-000008000000}"/>
    <cellStyle name="Standard_111031 Präsentationsvorlage_9M2011" xfId="11" xr:uid="{00000000-0005-0000-0000-000009000000}"/>
    <cellStyle name="Stil 1" xfId="6" xr:uid="{00000000-0005-0000-0000-00000A000000}"/>
    <cellStyle name="Zwischensumme" xfId="7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2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3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4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5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6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7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8.xml><?xml version="1.0" encoding="utf-8"?>
<formControlPr xmlns="http://schemas.microsoft.com/office/spreadsheetml/2009/9/main" objectType="Drop" dropLines="2" dropStyle="combo" dx="16" fmlaLink="$A$3" fmlaRange="$A$1:$A$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45720</xdr:rowOff>
        </xdr:from>
        <xdr:to>
          <xdr:col>9</xdr:col>
          <xdr:colOff>259080</xdr:colOff>
          <xdr:row>4</xdr:row>
          <xdr:rowOff>144780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200025</xdr:colOff>
      <xdr:row>1</xdr:row>
      <xdr:rowOff>0</xdr:rowOff>
    </xdr:from>
    <xdr:to>
      <xdr:col>6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22860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22860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124385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</xdr:row>
          <xdr:rowOff>99060</xdr:rowOff>
        </xdr:from>
        <xdr:to>
          <xdr:col>4</xdr:col>
          <xdr:colOff>327660</xdr:colOff>
          <xdr:row>2</xdr:row>
          <xdr:rowOff>121920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24</xdr:row>
      <xdr:rowOff>171450</xdr:rowOff>
    </xdr:from>
    <xdr:to>
      <xdr:col>2</xdr:col>
      <xdr:colOff>1762125</xdr:colOff>
      <xdr:row>28</xdr:row>
      <xdr:rowOff>133350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171450</xdr:colOff>
      <xdr:row>47</xdr:row>
      <xdr:rowOff>171450</xdr:rowOff>
    </xdr:from>
    <xdr:ext cx="1590675" cy="723900"/>
    <xdr:pic>
      <xdr:nvPicPr>
        <xdr:cNvPr id="7" name="Picture 8" descr="101028 - VIG_internat_RGB_7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244" y="10761009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35860</xdr:rowOff>
    </xdr:from>
    <xdr:to>
      <xdr:col>2</xdr:col>
      <xdr:colOff>1249008</xdr:colOff>
      <xdr:row>3</xdr:row>
      <xdr:rowOff>94915</xdr:rowOff>
    </xdr:to>
    <xdr:pic>
      <xdr:nvPicPr>
        <xdr:cNvPr id="2" name="Picture 6" descr="101028 - VIG_internat_RGB_7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5860"/>
          <a:ext cx="121539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</xdr:row>
          <xdr:rowOff>99060</xdr:rowOff>
        </xdr:from>
        <xdr:to>
          <xdr:col>3</xdr:col>
          <xdr:colOff>883920</xdr:colOff>
          <xdr:row>2</xdr:row>
          <xdr:rowOff>160020</xdr:rowOff>
        </xdr:to>
        <xdr:sp macro="" textlink="">
          <xdr:nvSpPr>
            <xdr:cNvPr id="30721" name="Drop Down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38100</xdr:colOff>
      <xdr:row>35</xdr:row>
      <xdr:rowOff>31376</xdr:rowOff>
    </xdr:from>
    <xdr:to>
      <xdr:col>2</xdr:col>
      <xdr:colOff>1257300</xdr:colOff>
      <xdr:row>38</xdr:row>
      <xdr:rowOff>98052</xdr:rowOff>
    </xdr:to>
    <xdr:pic>
      <xdr:nvPicPr>
        <xdr:cNvPr id="4" name="Picture 6" descr="101028 - VIG_internat_RGB_7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35936"/>
          <a:ext cx="1219200" cy="569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44823</xdr:colOff>
      <xdr:row>84</xdr:row>
      <xdr:rowOff>44819</xdr:rowOff>
    </xdr:from>
    <xdr:to>
      <xdr:col>2</xdr:col>
      <xdr:colOff>1267833</xdr:colOff>
      <xdr:row>87</xdr:row>
      <xdr:rowOff>111493</xdr:rowOff>
    </xdr:to>
    <xdr:pic>
      <xdr:nvPicPr>
        <xdr:cNvPr id="5" name="Picture 6" descr="101028 - VIG_internat_RGB_7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14309459"/>
          <a:ext cx="1223010" cy="56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</xdr:row>
          <xdr:rowOff>68580</xdr:rowOff>
        </xdr:from>
        <xdr:to>
          <xdr:col>6</xdr:col>
          <xdr:colOff>45720</xdr:colOff>
          <xdr:row>3</xdr:row>
          <xdr:rowOff>106680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5156" name="Picture 5" descr="101028 - VIG_internat_RGB_72">
          <a:extLst>
            <a:ext uri="{FF2B5EF4-FFF2-40B4-BE49-F238E27FC236}">
              <a16:creationId xmlns:a16="http://schemas.microsoft.com/office/drawing/2014/main" id="{00000000-0008-0000-05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2887980</xdr:colOff>
          <xdr:row>2</xdr:row>
          <xdr:rowOff>22860</xdr:rowOff>
        </xdr:from>
        <xdr:to>
          <xdr:col>3</xdr:col>
          <xdr:colOff>22860</xdr:colOff>
          <xdr:row>3</xdr:row>
          <xdr:rowOff>76200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68580</xdr:rowOff>
        </xdr:from>
        <xdr:to>
          <xdr:col>4</xdr:col>
          <xdr:colOff>83820</xdr:colOff>
          <xdr:row>3</xdr:row>
          <xdr:rowOff>121920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7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1771650</xdr:colOff>
      <xdr:row>4</xdr:row>
      <xdr:rowOff>129540</xdr:rowOff>
    </xdr:to>
    <xdr:pic>
      <xdr:nvPicPr>
        <xdr:cNvPr id="3" name="Picture 8" descr="101028 - VIG_internat_RGB_7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22</xdr:row>
      <xdr:rowOff>171450</xdr:rowOff>
    </xdr:from>
    <xdr:to>
      <xdr:col>2</xdr:col>
      <xdr:colOff>1771650</xdr:colOff>
      <xdr:row>26</xdr:row>
      <xdr:rowOff>137157</xdr:rowOff>
    </xdr:to>
    <xdr:pic>
      <xdr:nvPicPr>
        <xdr:cNvPr id="4" name="Picture 9" descr="101028 - VIG_internat_RGB_7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00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43</xdr:row>
      <xdr:rowOff>171450</xdr:rowOff>
    </xdr:from>
    <xdr:to>
      <xdr:col>2</xdr:col>
      <xdr:colOff>1771650</xdr:colOff>
      <xdr:row>47</xdr:row>
      <xdr:rowOff>129541</xdr:rowOff>
    </xdr:to>
    <xdr:pic>
      <xdr:nvPicPr>
        <xdr:cNvPr id="5" name="Picture 10" descr="101028 - VIG_internat_RGB_7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8217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64</xdr:row>
      <xdr:rowOff>161925</xdr:rowOff>
    </xdr:from>
    <xdr:to>
      <xdr:col>2</xdr:col>
      <xdr:colOff>1691640</xdr:colOff>
      <xdr:row>68</xdr:row>
      <xdr:rowOff>131444</xdr:rowOff>
    </xdr:to>
    <xdr:pic>
      <xdr:nvPicPr>
        <xdr:cNvPr id="6" name="Picture 10" descr="101028 - VIG_internat_RGB_7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5420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22/Rechnungswesen/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9M%202011\Presentation\111031%20Pr&#228;sentationsvorlage_9M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/>
          <cell r="AU57"/>
          <cell r="AV57"/>
          <cell r="AW57"/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/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Aufstellung Segment Quartal"/>
      <sheetName val="Gross Written Premiums"/>
      <sheetName val="Claims &amp; Expenses"/>
      <sheetName val="Claims Ratio &amp; Expense Ratio"/>
      <sheetName val="Investment Income"/>
      <sheetName val="Business Segments"/>
      <sheetName val="Split by Region"/>
      <sheetName val="Results by Country"/>
      <sheetName val="Shareholders Equity"/>
      <sheetName val="Life"/>
      <sheetName val="IS_quarter"/>
      <sheetName val="Quaterly Business Segment"/>
      <sheetName val="Quaterly Geograpghic Segment"/>
      <sheetName val="FX"/>
      <sheetName val="Chart - Highlights 1"/>
      <sheetName val="Chart - Highlights 2"/>
      <sheetName val="Investment Split"/>
      <sheetName val="Outlook"/>
      <sheetName val="Shareholders Equity Chart"/>
      <sheetName val="KPI Bond"/>
      <sheetName val="Premium-Profits Portfolio"/>
      <sheetName val="Sharholder Structure"/>
      <sheetName val="APE Ratio"/>
      <sheetName val="Peer groups"/>
      <sheetName val="s Versich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27"/>
  <sheetViews>
    <sheetView showGridLines="0" view="pageBreakPreview" topLeftCell="E1" zoomScale="85" zoomScaleNormal="100" zoomScaleSheetLayoutView="85" workbookViewId="0">
      <selection activeCell="P17" sqref="P17"/>
    </sheetView>
  </sheetViews>
  <sheetFormatPr baseColWidth="10" defaultColWidth="9.88671875" defaultRowHeight="13.2"/>
  <cols>
    <col min="1" max="1" width="33" style="2" hidden="1" customWidth="1"/>
    <col min="2" max="2" width="34.6640625" style="2" hidden="1" customWidth="1"/>
    <col min="3" max="4" width="5.21875" style="2" hidden="1" customWidth="1"/>
    <col min="5" max="5" width="9.88671875" style="2" customWidth="1"/>
    <col min="6" max="6" width="12.5546875" style="2" customWidth="1"/>
    <col min="7" max="7" width="43.5546875" style="2" bestFit="1" customWidth="1"/>
    <col min="8" max="12" width="9.88671875" style="2" customWidth="1"/>
    <col min="13" max="13" width="9.88671875" style="18" customWidth="1"/>
    <col min="14" max="16384" width="9.88671875" style="2"/>
  </cols>
  <sheetData>
    <row r="1" spans="1:13">
      <c r="A1" s="2" t="s">
        <v>44</v>
      </c>
    </row>
    <row r="2" spans="1:13">
      <c r="A2" s="2" t="s">
        <v>45</v>
      </c>
    </row>
    <row r="3" spans="1:13">
      <c r="A3" s="2">
        <v>1</v>
      </c>
    </row>
    <row r="4" spans="1:13">
      <c r="B4" s="39"/>
    </row>
    <row r="8" spans="1:13" ht="21">
      <c r="A8" s="12" t="s">
        <v>237</v>
      </c>
      <c r="B8" s="12" t="s">
        <v>238</v>
      </c>
      <c r="E8" s="62" t="str">
        <f>IF($A$3=1,$A$8,$B$8)</f>
        <v>Vienna Insurance Group Finanzdaten 9M 2022</v>
      </c>
      <c r="F8" s="56"/>
      <c r="G8" s="56"/>
      <c r="H8" s="56"/>
      <c r="I8" s="56"/>
      <c r="J8" s="57"/>
      <c r="K8" s="57"/>
      <c r="L8" s="58"/>
    </row>
    <row r="11" spans="1:13" s="59" customFormat="1" ht="30" customHeight="1" thickBot="1">
      <c r="A11" s="59" t="s">
        <v>137</v>
      </c>
      <c r="B11" s="59" t="s">
        <v>4</v>
      </c>
      <c r="C11" s="60" t="s">
        <v>46</v>
      </c>
      <c r="D11" s="60" t="s">
        <v>3</v>
      </c>
      <c r="E11" s="63" t="str">
        <f>IF($A$3=1,$B$11,$A$11)</f>
        <v>Jahresvergleich</v>
      </c>
      <c r="F11" s="63"/>
      <c r="G11" s="63"/>
      <c r="H11" s="63"/>
      <c r="I11" s="63"/>
      <c r="J11" s="63"/>
      <c r="K11" s="63"/>
      <c r="L11" s="64" t="str">
        <f>IF($A$3=1,$D$11,$C$11)</f>
        <v>Seite</v>
      </c>
      <c r="M11" s="51"/>
    </row>
    <row r="13" spans="1:13" ht="19.5" customHeight="1">
      <c r="A13" s="2" t="s">
        <v>41</v>
      </c>
      <c r="B13" s="2" t="s">
        <v>5</v>
      </c>
      <c r="G13" s="21" t="str">
        <f>IF($A$3=1,$B$13,$A$13)</f>
        <v>Gewinn- und Verlustrechnung</v>
      </c>
      <c r="H13" s="21"/>
      <c r="I13" s="21"/>
      <c r="J13" s="21"/>
      <c r="K13" s="21"/>
      <c r="L13" s="22">
        <v>2</v>
      </c>
      <c r="M13" s="65"/>
    </row>
    <row r="14" spans="1:13" ht="19.5" customHeight="1">
      <c r="A14" s="2" t="s">
        <v>42</v>
      </c>
      <c r="B14" s="2" t="s">
        <v>6</v>
      </c>
      <c r="G14" s="23" t="str">
        <f>IF($A$3=1,$B$14,$A$14)</f>
        <v>Bilanz</v>
      </c>
      <c r="H14" s="23"/>
      <c r="I14" s="23"/>
      <c r="J14" s="23"/>
      <c r="K14" s="23"/>
      <c r="L14" s="24">
        <v>3</v>
      </c>
      <c r="M14" s="65"/>
    </row>
    <row r="15" spans="1:13" ht="19.5" customHeight="1">
      <c r="A15" s="2" t="s">
        <v>132</v>
      </c>
      <c r="B15" s="2" t="s">
        <v>133</v>
      </c>
      <c r="G15" s="23" t="str">
        <f>IF($A$3=1,$B$15,$A$15)</f>
        <v>GuV nach Segmenten</v>
      </c>
      <c r="H15" s="23"/>
      <c r="I15" s="23"/>
      <c r="J15" s="23"/>
      <c r="K15" s="23"/>
      <c r="L15" s="24">
        <v>4</v>
      </c>
      <c r="M15" s="65"/>
    </row>
    <row r="16" spans="1:13" ht="19.5" customHeight="1">
      <c r="A16" s="2" t="s">
        <v>151</v>
      </c>
      <c r="B16" s="2" t="s">
        <v>152</v>
      </c>
      <c r="G16" s="23" t="str">
        <f>IF($A$3=1,$B$16,$A$16)</f>
        <v>GuV nach Segmenten - Quartale</v>
      </c>
      <c r="L16" s="160">
        <v>9</v>
      </c>
      <c r="M16" s="65"/>
    </row>
    <row r="17" spans="1:13" ht="19.5" customHeight="1">
      <c r="A17" s="2" t="s">
        <v>86</v>
      </c>
      <c r="B17" s="2" t="s">
        <v>31</v>
      </c>
      <c r="G17" s="23" t="str">
        <f>IF($A$3=1,$B$17,$A$17)</f>
        <v>Länderübersicht</v>
      </c>
      <c r="H17" s="23"/>
      <c r="I17" s="23"/>
      <c r="J17" s="23"/>
      <c r="K17" s="23"/>
      <c r="L17" s="24">
        <v>14</v>
      </c>
      <c r="M17" s="65"/>
    </row>
    <row r="18" spans="1:13">
      <c r="A18" s="2" t="s">
        <v>43</v>
      </c>
      <c r="B18" s="2" t="s">
        <v>7</v>
      </c>
      <c r="G18" s="18"/>
      <c r="H18" s="18"/>
      <c r="I18" s="18"/>
      <c r="J18" s="18"/>
      <c r="K18" s="18"/>
      <c r="L18" s="18"/>
    </row>
    <row r="21" spans="1:13" s="59" customFormat="1" ht="30" customHeight="1" thickBot="1">
      <c r="A21" s="59" t="s">
        <v>134</v>
      </c>
      <c r="B21" s="59" t="s">
        <v>97</v>
      </c>
      <c r="C21" s="60"/>
      <c r="D21" s="60"/>
      <c r="E21" s="63" t="str">
        <f>IF($A$3=1,$B$21,$A$21)</f>
        <v>Sonstiges</v>
      </c>
      <c r="F21" s="63"/>
      <c r="G21" s="63"/>
      <c r="H21" s="63"/>
      <c r="I21" s="63"/>
      <c r="J21" s="63"/>
      <c r="K21" s="63"/>
      <c r="L21" s="64" t="str">
        <f>IF($A$3=1,$D$11,$C$11)</f>
        <v>Seite</v>
      </c>
      <c r="M21" s="51"/>
    </row>
    <row r="22" spans="1:13" ht="12.75" customHeight="1">
      <c r="E22" s="49"/>
      <c r="F22" s="49"/>
      <c r="G22" s="49"/>
      <c r="H22" s="49"/>
      <c r="I22" s="49"/>
      <c r="J22" s="49"/>
      <c r="K22" s="49"/>
      <c r="L22" s="50"/>
      <c r="M22" s="51"/>
    </row>
    <row r="23" spans="1:13" ht="19.5" customHeight="1">
      <c r="A23" s="2" t="s">
        <v>0</v>
      </c>
      <c r="B23" s="2" t="s">
        <v>0</v>
      </c>
      <c r="F23" s="61"/>
      <c r="G23" s="21" t="str">
        <f>IF($A$3=1,$B$23,$A$23)</f>
        <v>Combined Ratio</v>
      </c>
      <c r="H23" s="21"/>
      <c r="I23" s="21"/>
      <c r="J23" s="21"/>
      <c r="K23" s="21"/>
      <c r="L23" s="21">
        <v>15</v>
      </c>
      <c r="M23" s="65"/>
    </row>
    <row r="24" spans="1:13" ht="19.5" customHeight="1">
      <c r="A24" s="2" t="s">
        <v>135</v>
      </c>
      <c r="B24" s="2" t="s">
        <v>136</v>
      </c>
      <c r="F24" s="61"/>
      <c r="G24" s="21" t="str">
        <f>IF($A$3=1,$B$24,$A$24)</f>
        <v>Zusätzliche Informationen</v>
      </c>
      <c r="H24" s="229"/>
      <c r="I24" s="230"/>
      <c r="J24" s="230"/>
      <c r="K24" s="230"/>
      <c r="L24" s="230">
        <v>16</v>
      </c>
      <c r="M24" s="66"/>
    </row>
    <row r="25" spans="1:13" ht="12.75" customHeight="1">
      <c r="E25" s="315"/>
      <c r="F25" s="315"/>
      <c r="G25" s="315"/>
      <c r="H25" s="315"/>
      <c r="I25" s="315"/>
      <c r="J25" s="315"/>
      <c r="K25" s="315"/>
      <c r="L25" s="315"/>
    </row>
    <row r="26" spans="1:13">
      <c r="E26" s="315"/>
      <c r="F26" s="315"/>
      <c r="G26" s="315"/>
      <c r="H26" s="315"/>
      <c r="I26" s="315"/>
      <c r="J26" s="315"/>
      <c r="K26" s="315"/>
      <c r="L26" s="315"/>
    </row>
    <row r="27" spans="1:13" ht="33.75" customHeight="1">
      <c r="A27" s="127"/>
      <c r="B27" s="127"/>
    </row>
  </sheetData>
  <mergeCells count="1">
    <mergeCell ref="E25:L26"/>
  </mergeCells>
  <phoneticPr fontId="11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&amp;CInhalt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8</xdr:col>
                    <xdr:colOff>0</xdr:colOff>
                    <xdr:row>3</xdr:row>
                    <xdr:rowOff>45720</xdr:rowOff>
                  </from>
                  <to>
                    <xdr:col>9</xdr:col>
                    <xdr:colOff>259080</xdr:colOff>
                    <xdr:row>4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27"/>
  <sheetViews>
    <sheetView showGridLines="0" view="pageBreakPreview" topLeftCell="C4" zoomScale="85" zoomScaleNormal="80" zoomScaleSheetLayoutView="85" workbookViewId="0">
      <selection activeCell="G11" sqref="G11"/>
    </sheetView>
  </sheetViews>
  <sheetFormatPr baseColWidth="10" defaultColWidth="43.33203125" defaultRowHeight="15"/>
  <cols>
    <col min="1" max="1" width="56.44140625" style="1" hidden="1" customWidth="1"/>
    <col min="2" max="2" width="53.33203125" style="1" hidden="1" customWidth="1"/>
    <col min="3" max="3" width="81" style="1" customWidth="1"/>
    <col min="4" max="5" width="16.44140625" style="1" customWidth="1"/>
    <col min="6" max="6" width="11.44140625" style="1" customWidth="1"/>
    <col min="7" max="16384" width="43.332031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7.399999999999999">
      <c r="A7" s="17" t="s">
        <v>8</v>
      </c>
      <c r="B7" s="17" t="s">
        <v>47</v>
      </c>
      <c r="C7" s="78" t="str">
        <f>IF($A$3=1,$A$7,$B$7)</f>
        <v>Gewinn- und Verlustrechnung nach IFRS (in EUR Mio.)</v>
      </c>
      <c r="D7" s="67"/>
    </row>
    <row r="8" spans="1:6">
      <c r="A8" s="9"/>
      <c r="B8" s="9"/>
    </row>
    <row r="9" spans="1:6" ht="30" customHeight="1" thickBot="1">
      <c r="A9" s="9"/>
      <c r="B9" s="9"/>
      <c r="C9" s="69"/>
      <c r="D9" s="71" t="s">
        <v>239</v>
      </c>
      <c r="E9" s="70" t="s">
        <v>240</v>
      </c>
      <c r="F9" s="74" t="s">
        <v>233</v>
      </c>
    </row>
    <row r="10" spans="1:6" ht="20.100000000000001" customHeight="1">
      <c r="A10" s="10" t="s">
        <v>181</v>
      </c>
      <c r="B10" s="10" t="s">
        <v>182</v>
      </c>
      <c r="C10" s="186" t="str">
        <f>IF($A$3=1,$A10,$B10)</f>
        <v>Verrechnete Prämien</v>
      </c>
      <c r="D10" s="187">
        <v>9529.9</v>
      </c>
      <c r="E10" s="186">
        <v>8390.7999999999993</v>
      </c>
      <c r="F10" s="188">
        <v>13.575250063222422</v>
      </c>
    </row>
    <row r="11" spans="1:6" ht="20.100000000000001" customHeight="1">
      <c r="A11" s="10" t="s">
        <v>90</v>
      </c>
      <c r="B11" s="10" t="s">
        <v>93</v>
      </c>
      <c r="C11" s="20" t="str">
        <f>IF($A$3=1,$A11,$B11)</f>
        <v>Abgegrenzte Prämien</v>
      </c>
      <c r="D11" s="72">
        <v>8121</v>
      </c>
      <c r="E11" s="20">
        <v>7263</v>
      </c>
      <c r="F11" s="75">
        <v>11.813284224723164</v>
      </c>
    </row>
    <row r="12" spans="1:6" ht="20.100000000000001" customHeight="1">
      <c r="A12" s="10" t="s">
        <v>224</v>
      </c>
      <c r="B12" s="10" t="s">
        <v>183</v>
      </c>
      <c r="C12" s="19" t="str">
        <f t="shared" ref="C12:C24" si="0">IF($A$3=1,$A12,$B12)</f>
        <v>Finanzergebnis exkl. Ergebnis aus Anteilen an at equity bewerteten Unternehmen</v>
      </c>
      <c r="D12" s="72">
        <v>479.2</v>
      </c>
      <c r="E12" s="20">
        <v>522.79999999999995</v>
      </c>
      <c r="F12" s="76">
        <v>-8.3544702148228076</v>
      </c>
    </row>
    <row r="13" spans="1:6" ht="20.100000000000001" customHeight="1">
      <c r="A13" s="10" t="s">
        <v>225</v>
      </c>
      <c r="B13" s="10" t="s">
        <v>179</v>
      </c>
      <c r="C13" s="19" t="str">
        <f t="shared" si="0"/>
        <v>Ergebnis aus Anteilen an at equity bewerteten Unternehmen</v>
      </c>
      <c r="D13" s="72">
        <v>13</v>
      </c>
      <c r="E13" s="20">
        <v>7.9</v>
      </c>
      <c r="F13" s="251">
        <v>64.913303112162836</v>
      </c>
    </row>
    <row r="14" spans="1:6" ht="20.100000000000001" customHeight="1">
      <c r="A14" s="10" t="s">
        <v>184</v>
      </c>
      <c r="B14" s="10" t="s">
        <v>119</v>
      </c>
      <c r="C14" s="19" t="str">
        <f t="shared" si="0"/>
        <v>Sonstige Erträge</v>
      </c>
      <c r="D14" s="72">
        <v>221.1</v>
      </c>
      <c r="E14" s="20">
        <v>100.1</v>
      </c>
      <c r="F14" s="76" t="s">
        <v>229</v>
      </c>
    </row>
    <row r="15" spans="1:6" ht="20.100000000000001" customHeight="1">
      <c r="A15" s="10" t="s">
        <v>185</v>
      </c>
      <c r="B15" s="10" t="s">
        <v>186</v>
      </c>
      <c r="C15" s="20" t="str">
        <f t="shared" si="0"/>
        <v>Aufwendungen für Versicherungsfälle</v>
      </c>
      <c r="D15" s="72">
        <v>-6053</v>
      </c>
      <c r="E15" s="20">
        <v>-5458.7</v>
      </c>
      <c r="F15" s="75">
        <v>10.886742387085025</v>
      </c>
    </row>
    <row r="16" spans="1:6" ht="20.100000000000001" customHeight="1">
      <c r="A16" s="10" t="s">
        <v>187</v>
      </c>
      <c r="B16" s="10" t="s">
        <v>94</v>
      </c>
      <c r="C16" s="19" t="str">
        <f t="shared" si="0"/>
        <v>Aufwendungen für Versicherungsabschluss und -verwaltung</v>
      </c>
      <c r="D16" s="72">
        <v>-2123.1999999999998</v>
      </c>
      <c r="E16" s="20">
        <v>-1863.9</v>
      </c>
      <c r="F16" s="76">
        <v>13.909434753569826</v>
      </c>
    </row>
    <row r="17" spans="1:7" ht="20.100000000000001" customHeight="1">
      <c r="A17" s="10" t="s">
        <v>188</v>
      </c>
      <c r="B17" s="10" t="s">
        <v>130</v>
      </c>
      <c r="C17" s="19" t="str">
        <f t="shared" si="0"/>
        <v>Sonstige Aufwendungen</v>
      </c>
      <c r="D17" s="72">
        <v>-244.8</v>
      </c>
      <c r="E17" s="20">
        <v>-195.1</v>
      </c>
      <c r="F17" s="76">
        <v>25.487145527252441</v>
      </c>
    </row>
    <row r="18" spans="1:7" s="61" customFormat="1" ht="22.5" customHeight="1">
      <c r="A18" s="10" t="s">
        <v>208</v>
      </c>
      <c r="B18" s="10" t="s">
        <v>214</v>
      </c>
      <c r="C18" s="30" t="str">
        <f t="shared" si="0"/>
        <v>Operatives Gruppenergebnis</v>
      </c>
      <c r="D18" s="73">
        <v>413.4</v>
      </c>
      <c r="E18" s="30">
        <v>376.1</v>
      </c>
      <c r="F18" s="77">
        <v>9.9079480976403733</v>
      </c>
    </row>
    <row r="19" spans="1:7" s="61" customFormat="1" ht="22.5" customHeight="1">
      <c r="A19" s="10" t="s">
        <v>210</v>
      </c>
      <c r="B19" s="10" t="s">
        <v>211</v>
      </c>
      <c r="C19" s="235" t="str">
        <f t="shared" si="0"/>
        <v>Anpassungen</v>
      </c>
      <c r="D19" s="236">
        <v>0</v>
      </c>
      <c r="E19" s="235">
        <v>0</v>
      </c>
      <c r="F19" s="76" t="s">
        <v>227</v>
      </c>
    </row>
    <row r="20" spans="1:7" s="61" customFormat="1" ht="22.5" customHeight="1" thickBot="1">
      <c r="A20" s="10" t="s">
        <v>172</v>
      </c>
      <c r="B20" s="10" t="s">
        <v>173</v>
      </c>
      <c r="C20" s="240" t="str">
        <f t="shared" si="0"/>
        <v>Ergebnis vor Steuern</v>
      </c>
      <c r="D20" s="241">
        <v>413.4</v>
      </c>
      <c r="E20" s="240">
        <v>376.1</v>
      </c>
      <c r="F20" s="242">
        <v>9.9079480976403733</v>
      </c>
    </row>
    <row r="21" spans="1:7" ht="20.100000000000001" customHeight="1">
      <c r="A21" s="10" t="s">
        <v>11</v>
      </c>
      <c r="B21" s="10" t="s">
        <v>48</v>
      </c>
      <c r="C21" s="20" t="str">
        <f t="shared" si="0"/>
        <v>Steuern</v>
      </c>
      <c r="D21" s="72">
        <v>-101.4</v>
      </c>
      <c r="E21" s="20">
        <v>-94.6</v>
      </c>
      <c r="F21" s="75">
        <v>7.2604455270115942</v>
      </c>
    </row>
    <row r="22" spans="1:7" s="61" customFormat="1" ht="22.5" customHeight="1">
      <c r="A22" s="10" t="s">
        <v>189</v>
      </c>
      <c r="B22" s="10" t="s">
        <v>212</v>
      </c>
      <c r="C22" s="30" t="str">
        <f t="shared" si="0"/>
        <v>Periodenergebnis</v>
      </c>
      <c r="D22" s="73">
        <v>311.89999999999998</v>
      </c>
      <c r="E22" s="30">
        <v>281.5</v>
      </c>
      <c r="F22" s="77">
        <v>10.797251644544325</v>
      </c>
    </row>
    <row r="23" spans="1:7" ht="20.100000000000001" customHeight="1">
      <c r="A23" s="10" t="s">
        <v>190</v>
      </c>
      <c r="B23" s="10" t="s">
        <v>191</v>
      </c>
      <c r="C23" s="20" t="str">
        <f t="shared" si="0"/>
        <v>Nicht beherrschende Anteile am Periodenergebnis</v>
      </c>
      <c r="D23" s="72">
        <v>-9.5</v>
      </c>
      <c r="E23" s="20">
        <v>-6.9</v>
      </c>
      <c r="F23" s="76">
        <v>38.011715034139741</v>
      </c>
      <c r="G23" s="175"/>
    </row>
    <row r="24" spans="1:7" s="61" customFormat="1" ht="22.5" customHeight="1">
      <c r="A24" s="10" t="s">
        <v>192</v>
      </c>
      <c r="B24" s="10" t="s">
        <v>193</v>
      </c>
      <c r="C24" s="30" t="str">
        <f t="shared" si="0"/>
        <v>Periodenergebnis nach Steuern und Nicht beherrschende Anteile</v>
      </c>
      <c r="D24" s="73">
        <v>302.39999999999998</v>
      </c>
      <c r="E24" s="30">
        <v>274.60000000000002</v>
      </c>
      <c r="F24" s="77">
        <v>10.114578715496481</v>
      </c>
      <c r="G24" s="253"/>
    </row>
    <row r="25" spans="1:7">
      <c r="A25" s="9"/>
      <c r="B25" s="9"/>
    </row>
    <row r="26" spans="1:7">
      <c r="A26" s="9"/>
      <c r="B26" s="9"/>
    </row>
    <row r="27" spans="1:7" ht="17.399999999999999">
      <c r="A27" s="11"/>
      <c r="B27" s="9"/>
      <c r="C27" s="68"/>
    </row>
  </sheetData>
  <phoneticPr fontId="0" type="noConversion"/>
  <pageMargins left="0.78740157499999996" right="0.78740157499999996" top="0.53" bottom="0.984251969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22860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F31"/>
  <sheetViews>
    <sheetView showGridLines="0" view="pageBreakPreview" topLeftCell="C10" zoomScale="85" zoomScaleNormal="100" zoomScaleSheetLayoutView="85" workbookViewId="0">
      <selection activeCell="G23" sqref="G23"/>
    </sheetView>
  </sheetViews>
  <sheetFormatPr baseColWidth="10" defaultColWidth="43.33203125" defaultRowHeight="15"/>
  <cols>
    <col min="1" max="1" width="47.44140625" style="1" hidden="1" customWidth="1"/>
    <col min="2" max="2" width="41" style="1" hidden="1" customWidth="1"/>
    <col min="3" max="3" width="77.33203125" style="1" bestFit="1" customWidth="1"/>
    <col min="4" max="5" width="16.44140625" style="1" customWidth="1"/>
    <col min="6" max="6" width="11.44140625" style="1" customWidth="1"/>
    <col min="7" max="16384" width="43.332031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  <c r="D3" s="174"/>
      <c r="E3" s="175"/>
    </row>
    <row r="4" spans="1:6" ht="15.6" thickBot="1"/>
    <row r="5" spans="1:6" ht="16.2" thickBot="1">
      <c r="A5" s="131" t="s">
        <v>103</v>
      </c>
      <c r="B5" s="132">
        <v>8</v>
      </c>
    </row>
    <row r="7" spans="1:6" ht="17.399999999999999">
      <c r="A7" s="9" t="s">
        <v>12</v>
      </c>
      <c r="B7" s="9" t="s">
        <v>49</v>
      </c>
      <c r="C7" s="78" t="str">
        <f>IF($A$3=1,$A$7,$B$7)</f>
        <v>Bilanz nach IFRS (in EUR Mio.)</v>
      </c>
    </row>
    <row r="8" spans="1:6">
      <c r="A8" s="9"/>
      <c r="B8" s="9"/>
    </row>
    <row r="9" spans="1:6" ht="18" thickBot="1">
      <c r="A9" s="10"/>
      <c r="B9" s="10">
        <f>A9</f>
        <v>0</v>
      </c>
      <c r="C9" s="69"/>
      <c r="D9" s="112">
        <v>44834</v>
      </c>
      <c r="E9" s="133">
        <v>44561</v>
      </c>
      <c r="F9" s="74" t="s">
        <v>1</v>
      </c>
    </row>
    <row r="10" spans="1:6">
      <c r="A10" s="9" t="s">
        <v>195</v>
      </c>
      <c r="B10" s="9" t="s">
        <v>196</v>
      </c>
      <c r="C10" s="28" t="str">
        <f>IF($A$3=1,$A$10,$B$10)</f>
        <v>Immaterielle Vermögenswerte</v>
      </c>
      <c r="D10" s="80">
        <v>2098.6</v>
      </c>
      <c r="E10" s="28">
        <v>1744.2</v>
      </c>
      <c r="F10" s="84">
        <v>20.322207203147013</v>
      </c>
    </row>
    <row r="11" spans="1:6">
      <c r="A11" s="9" t="s">
        <v>194</v>
      </c>
      <c r="B11" s="9" t="s">
        <v>228</v>
      </c>
      <c r="C11" s="28" t="str">
        <f>IF($A$3=1,$A$11,$B$11)</f>
        <v>Nutzungsrechte</v>
      </c>
      <c r="D11" s="80">
        <v>193.7</v>
      </c>
      <c r="E11" s="28">
        <v>173.3</v>
      </c>
      <c r="F11" s="84">
        <v>11.728156472465212</v>
      </c>
    </row>
    <row r="12" spans="1:6">
      <c r="A12" s="9" t="s">
        <v>13</v>
      </c>
      <c r="B12" s="9" t="s">
        <v>89</v>
      </c>
      <c r="C12" s="25" t="str">
        <f>IF($A$3=1,$A$12,$B$12)</f>
        <v>Kapitalanlagen</v>
      </c>
      <c r="D12" s="80">
        <v>31710.2</v>
      </c>
      <c r="E12" s="25">
        <v>34809.800000000003</v>
      </c>
      <c r="F12" s="85">
        <v>-8.9044148577212425</v>
      </c>
    </row>
    <row r="13" spans="1:6">
      <c r="A13" s="9" t="s">
        <v>197</v>
      </c>
      <c r="B13" s="9" t="s">
        <v>198</v>
      </c>
      <c r="C13" s="25" t="str">
        <f>IF($A$3=1,$A$13,$B$13)</f>
        <v>Kapitalanlagen der fonds- und indexgebundenen Lebensversicherung</v>
      </c>
      <c r="D13" s="80">
        <v>7154</v>
      </c>
      <c r="E13" s="25">
        <v>8525.2999999999993</v>
      </c>
      <c r="F13" s="85">
        <v>-16.084809802721502</v>
      </c>
    </row>
    <row r="14" spans="1:6">
      <c r="A14" s="9" t="s">
        <v>21</v>
      </c>
      <c r="B14" s="9" t="s">
        <v>74</v>
      </c>
      <c r="C14" s="25" t="str">
        <f>IF($A$3=1,$A$14,$B$14)</f>
        <v>Anteile der Rückversicherer an den versicherungstechn. Rückstellungen</v>
      </c>
      <c r="D14" s="80">
        <v>2220.6</v>
      </c>
      <c r="E14" s="25">
        <v>1564.6</v>
      </c>
      <c r="F14" s="85">
        <v>41.928760865914818</v>
      </c>
    </row>
    <row r="15" spans="1:6">
      <c r="A15" s="9" t="s">
        <v>14</v>
      </c>
      <c r="B15" s="9" t="s">
        <v>50</v>
      </c>
      <c r="C15" s="25" t="str">
        <f>IF($A$3=1,$A$15,$B$15)</f>
        <v>Forderungen</v>
      </c>
      <c r="D15" s="80">
        <v>2172.6999999999998</v>
      </c>
      <c r="E15" s="25">
        <v>2067.1999999999998</v>
      </c>
      <c r="F15" s="85">
        <v>5.1031913533575279</v>
      </c>
    </row>
    <row r="16" spans="1:6" s="61" customFormat="1" ht="15.6">
      <c r="A16" s="9" t="s">
        <v>81</v>
      </c>
      <c r="B16" s="9" t="s">
        <v>199</v>
      </c>
      <c r="C16" s="25" t="str">
        <f>IF($A$3=1,$A$16,$B$16)</f>
        <v>Steuerforderungen und Vorauszahlungen aus Ertragssteuern</v>
      </c>
      <c r="D16" s="80">
        <v>162.9</v>
      </c>
      <c r="E16" s="25">
        <v>135.1</v>
      </c>
      <c r="F16" s="85">
        <v>20.609569038398192</v>
      </c>
    </row>
    <row r="17" spans="1:6">
      <c r="A17" s="9" t="s">
        <v>15</v>
      </c>
      <c r="B17" s="9" t="s">
        <v>51</v>
      </c>
      <c r="C17" s="25" t="str">
        <f>IF($A$3=1,$A$17,$B$17)</f>
        <v>Aktive Steuerabgrenzung</v>
      </c>
      <c r="D17" s="80">
        <v>546.70000000000005</v>
      </c>
      <c r="E17" s="25">
        <v>311.39999999999998</v>
      </c>
      <c r="F17" s="87">
        <v>75.532688308444932</v>
      </c>
    </row>
    <row r="18" spans="1:6">
      <c r="A18" s="9" t="s">
        <v>16</v>
      </c>
      <c r="B18" s="9" t="s">
        <v>52</v>
      </c>
      <c r="C18" s="25" t="str">
        <f>IF($A$3=1,$A$18,$B$18)</f>
        <v>Übrige Aktiva</v>
      </c>
      <c r="D18" s="80">
        <v>386.2</v>
      </c>
      <c r="E18" s="25">
        <v>390.9</v>
      </c>
      <c r="F18" s="85">
        <v>-1.1905031641693209</v>
      </c>
    </row>
    <row r="19" spans="1:6">
      <c r="A19" s="9" t="s">
        <v>17</v>
      </c>
      <c r="B19" s="9" t="s">
        <v>53</v>
      </c>
      <c r="C19" s="29" t="str">
        <f>IF($A$3=1,$A$19,$B$19)</f>
        <v>Zahlungsmittel und Zahlungsmitteläquivalente</v>
      </c>
      <c r="D19" s="231">
        <v>2400.6999999999998</v>
      </c>
      <c r="E19" s="29">
        <v>2456.3000000000002</v>
      </c>
      <c r="F19" s="86">
        <v>-2.2636262433955334</v>
      </c>
    </row>
    <row r="20" spans="1:6" s="61" customFormat="1" ht="22.5" customHeight="1" thickBot="1">
      <c r="A20" s="9" t="s">
        <v>18</v>
      </c>
      <c r="B20" s="9" t="s">
        <v>54</v>
      </c>
      <c r="C20" s="232" t="str">
        <f>IF($A$3=1,$A$20,$B$20)</f>
        <v>Summe Aktiva</v>
      </c>
      <c r="D20" s="233">
        <v>49046.400000000001</v>
      </c>
      <c r="E20" s="252">
        <v>52178.2</v>
      </c>
      <c r="F20" s="234">
        <v>-6.0020754773969838</v>
      </c>
    </row>
    <row r="21" spans="1:6" s="61" customFormat="1" ht="15.6">
      <c r="A21" s="9" t="s">
        <v>175</v>
      </c>
      <c r="B21" s="9" t="s">
        <v>176</v>
      </c>
      <c r="C21" s="28" t="str">
        <f>IF($A$3=1,$A$21,$B$21)</f>
        <v>Eigenkapital</v>
      </c>
      <c r="D21" s="80">
        <v>4279.7</v>
      </c>
      <c r="E21" s="28">
        <v>5597.9</v>
      </c>
      <c r="F21" s="84">
        <v>-23.549485359682809</v>
      </c>
    </row>
    <row r="22" spans="1:6" ht="15.6">
      <c r="A22" s="9" t="s">
        <v>99</v>
      </c>
      <c r="B22" s="9" t="s">
        <v>98</v>
      </c>
      <c r="C22" s="26" t="str">
        <f>IF($A$3=1,$A$22,$B$22)</f>
        <v xml:space="preserve">     davon nicht beherrschende Anteile</v>
      </c>
      <c r="D22" s="180">
        <v>184.7</v>
      </c>
      <c r="E22" s="183">
        <v>119.7</v>
      </c>
      <c r="F22" s="309">
        <v>54.297014415029984</v>
      </c>
    </row>
    <row r="23" spans="1:6" s="61" customFormat="1" ht="15.6">
      <c r="A23" s="9" t="s">
        <v>19</v>
      </c>
      <c r="B23" s="9" t="s">
        <v>55</v>
      </c>
      <c r="C23" s="27" t="str">
        <f>IF($A$3=1,$A$23,$B$23)</f>
        <v>Nachrangige Verbindlichkeiten</v>
      </c>
      <c r="D23" s="83">
        <v>1746</v>
      </c>
      <c r="E23" s="27">
        <v>1461.3</v>
      </c>
      <c r="F23" s="85">
        <v>19.481371953361016</v>
      </c>
    </row>
    <row r="24" spans="1:6">
      <c r="A24" s="9" t="s">
        <v>20</v>
      </c>
      <c r="B24" s="9" t="s">
        <v>75</v>
      </c>
      <c r="C24" s="27" t="str">
        <f>IF($A$3=1,$A$24,$B$24)</f>
        <v>Versicherungstechnische Rückstellungen</v>
      </c>
      <c r="D24" s="83">
        <v>31928.9</v>
      </c>
      <c r="E24" s="27">
        <v>32546.2</v>
      </c>
      <c r="F24" s="85">
        <v>-1.8966695909852005</v>
      </c>
    </row>
    <row r="25" spans="1:6" s="61" customFormat="1" ht="15.6">
      <c r="A25" s="9" t="s">
        <v>215</v>
      </c>
      <c r="B25" s="9" t="s">
        <v>200</v>
      </c>
      <c r="C25" s="25" t="str">
        <f>IF($A$3=1,$A$25,$B$25)</f>
        <v>Versicherungstechnische Rückstellungen der fonds- und indexgebundenen LV</v>
      </c>
      <c r="D25" s="81">
        <v>6823.1</v>
      </c>
      <c r="E25" s="25">
        <v>8188.8</v>
      </c>
      <c r="F25" s="85">
        <v>-16.677416177586757</v>
      </c>
    </row>
    <row r="26" spans="1:6">
      <c r="A26" s="9" t="s">
        <v>72</v>
      </c>
      <c r="B26" s="9" t="s">
        <v>76</v>
      </c>
      <c r="C26" s="25" t="str">
        <f>IF($A$3=1,$A$26,$B$26)</f>
        <v>Nichtversicherungstechnische Rückstellungen</v>
      </c>
      <c r="D26" s="81">
        <v>827.8</v>
      </c>
      <c r="E26" s="25">
        <v>890.2</v>
      </c>
      <c r="F26" s="85">
        <v>-7.0116964598780918</v>
      </c>
    </row>
    <row r="27" spans="1:6">
      <c r="A27" s="9" t="s">
        <v>22</v>
      </c>
      <c r="B27" s="9" t="s">
        <v>56</v>
      </c>
      <c r="C27" s="25" t="str">
        <f>IF($A$3=1,$A$27,$B$27)</f>
        <v>Verbindlichkeiten</v>
      </c>
      <c r="D27" s="81">
        <v>3092.3</v>
      </c>
      <c r="E27" s="25">
        <v>2900.3</v>
      </c>
      <c r="F27" s="85">
        <v>6.619175317188386</v>
      </c>
    </row>
    <row r="28" spans="1:6">
      <c r="A28" s="79" t="s">
        <v>82</v>
      </c>
      <c r="B28" s="9" t="s">
        <v>83</v>
      </c>
      <c r="C28" s="25" t="str">
        <f>IF($A$3=1,$A$28,$B$28)</f>
        <v>Steuerverbindlichkeiten aus Ertragssteuern</v>
      </c>
      <c r="D28" s="81">
        <v>152.4</v>
      </c>
      <c r="E28" s="25">
        <v>243.4</v>
      </c>
      <c r="F28" s="85">
        <v>-37.357082147745402</v>
      </c>
    </row>
    <row r="29" spans="1:6">
      <c r="A29" s="9" t="s">
        <v>23</v>
      </c>
      <c r="B29" s="9" t="s">
        <v>57</v>
      </c>
      <c r="C29" s="25" t="str">
        <f>IF($A$3=1,$A$29,$B$29)</f>
        <v>Passive Steuerabgrenzung</v>
      </c>
      <c r="D29" s="81">
        <v>65.400000000000006</v>
      </c>
      <c r="E29" s="25">
        <v>218.9</v>
      </c>
      <c r="F29" s="85">
        <v>-70.135361829579168</v>
      </c>
    </row>
    <row r="30" spans="1:6">
      <c r="A30" s="9" t="s">
        <v>24</v>
      </c>
      <c r="B30" s="9" t="s">
        <v>58</v>
      </c>
      <c r="C30" s="29" t="str">
        <f>IF($A$3=1,$A$30,$B$30)</f>
        <v>Übrige Passiva</v>
      </c>
      <c r="D30" s="82">
        <v>130.9</v>
      </c>
      <c r="E30" s="29">
        <v>131.19999999999999</v>
      </c>
      <c r="F30" s="86">
        <v>-0.23722665858788572</v>
      </c>
    </row>
    <row r="31" spans="1:6" ht="22.5" customHeight="1" thickBot="1">
      <c r="A31" s="9" t="s">
        <v>25</v>
      </c>
      <c r="B31" s="9" t="s">
        <v>77</v>
      </c>
      <c r="C31" s="232" t="str">
        <f>IF($A$3=1,$A$31,$B$31)</f>
        <v>Summe Passiva</v>
      </c>
      <c r="D31" s="233">
        <v>49046.400000000001</v>
      </c>
      <c r="E31" s="252">
        <v>52178.2</v>
      </c>
      <c r="F31" s="234">
        <v>-6.0020754773655538</v>
      </c>
    </row>
  </sheetData>
  <phoneticPr fontId="0" type="noConversion"/>
  <pageMargins left="0.78740157499999996" right="0.78740157499999996" top="0.53" bottom="0.98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22860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M69"/>
  <sheetViews>
    <sheetView showGridLines="0" view="pageBreakPreview" topLeftCell="C49" zoomScale="70" zoomScaleNormal="80" zoomScaleSheetLayoutView="70" workbookViewId="0">
      <selection activeCell="F66" sqref="F66"/>
    </sheetView>
  </sheetViews>
  <sheetFormatPr baseColWidth="10" defaultColWidth="11.44140625" defaultRowHeight="15" outlineLevelCol="1"/>
  <cols>
    <col min="1" max="1" width="54.44140625" style="1" hidden="1" customWidth="1" outlineLevel="1"/>
    <col min="2" max="2" width="51.33203125" style="1" hidden="1" customWidth="1" outlineLevel="1"/>
    <col min="3" max="3" width="88.44140625" style="1" bestFit="1" customWidth="1" collapsed="1"/>
    <col min="4" max="5" width="11" style="1" customWidth="1"/>
    <col min="6" max="6" width="9.5546875" style="1" bestFit="1" customWidth="1"/>
    <col min="7" max="8" width="11" style="1" customWidth="1"/>
    <col min="9" max="9" width="8.6640625" style="1" customWidth="1"/>
    <col min="10" max="11" width="11" style="1" customWidth="1"/>
    <col min="12" max="12" width="9.44140625" style="1" bestFit="1" customWidth="1"/>
    <col min="13" max="16384" width="11.44140625" style="1"/>
  </cols>
  <sheetData>
    <row r="1" spans="1:12">
      <c r="A1" s="2" t="s">
        <v>44</v>
      </c>
    </row>
    <row r="2" spans="1:12">
      <c r="A2" s="2" t="s">
        <v>45</v>
      </c>
    </row>
    <row r="3" spans="1:12">
      <c r="A3" s="2">
        <v>1</v>
      </c>
    </row>
    <row r="7" spans="1:12" ht="17.399999999999999">
      <c r="A7" s="12" t="s">
        <v>26</v>
      </c>
      <c r="B7" s="12" t="s">
        <v>87</v>
      </c>
      <c r="C7" s="78" t="str">
        <f>IF($A$3=1,$A$7,$B$7)</f>
        <v>Segementbericht Länder nach IFRS (in EUR Mio.)</v>
      </c>
      <c r="D7" s="67"/>
      <c r="E7" s="67"/>
    </row>
    <row r="8" spans="1:12">
      <c r="A8" s="1" t="s">
        <v>27</v>
      </c>
    </row>
    <row r="9" spans="1:12">
      <c r="A9" s="12" t="s">
        <v>28</v>
      </c>
    </row>
    <row r="10" spans="1:12" s="88" customFormat="1" ht="15.6">
      <c r="C10" s="5"/>
      <c r="D10" s="316" t="str">
        <f>IF($A$3=1,$A$24,$B$24)</f>
        <v>Österreich</v>
      </c>
      <c r="E10" s="316" t="str">
        <f t="shared" ref="E10:L10" si="0">IF($A$3=1,$A$12,$B$12)</f>
        <v>Verrechnete Prämien</v>
      </c>
      <c r="F10" s="316" t="str">
        <f t="shared" si="0"/>
        <v>Verrechnete Prämien</v>
      </c>
      <c r="G10" s="318" t="str">
        <f>IF($A$3=1,$A$25,$B$25)</f>
        <v>Tschechische Republik</v>
      </c>
      <c r="H10" s="316" t="str">
        <f t="shared" si="0"/>
        <v>Verrechnete Prämien</v>
      </c>
      <c r="I10" s="317" t="str">
        <f t="shared" si="0"/>
        <v>Verrechnete Prämien</v>
      </c>
      <c r="J10" s="316" t="str">
        <f>IF($A$3=1,$A$26,$B$26)</f>
        <v>Polen</v>
      </c>
      <c r="K10" s="316" t="str">
        <f t="shared" si="0"/>
        <v>Verrechnete Prämien</v>
      </c>
      <c r="L10" s="316" t="str">
        <f t="shared" si="0"/>
        <v>Verrechnete Prämien</v>
      </c>
    </row>
    <row r="11" spans="1:12" s="88" customFormat="1" ht="22.5" customHeight="1" thickBot="1">
      <c r="C11" s="90"/>
      <c r="D11" s="98" t="str">
        <f>'Gewinn- und Verlustrechnung'!$D$9</f>
        <v>9M 2022</v>
      </c>
      <c r="E11" s="90" t="str">
        <f>'Gewinn- und Verlustrechnung'!$E$9</f>
        <v>9M 2021</v>
      </c>
      <c r="F11" s="91" t="s">
        <v>1</v>
      </c>
      <c r="G11" s="221" t="str">
        <f>'Gewinn- und Verlustrechnung'!$D$9</f>
        <v>9M 2022</v>
      </c>
      <c r="H11" s="90" t="str">
        <f>'Gewinn- und Verlustrechnung'!$E$9</f>
        <v>9M 2021</v>
      </c>
      <c r="I11" s="92" t="s">
        <v>1</v>
      </c>
      <c r="J11" s="98" t="str">
        <f>'Gewinn- und Verlustrechnung'!$D$9</f>
        <v>9M 2022</v>
      </c>
      <c r="K11" s="90" t="str">
        <f>'Gewinn- und Verlustrechnung'!$E$9</f>
        <v>9M 2021</v>
      </c>
      <c r="L11" s="91" t="s">
        <v>1</v>
      </c>
    </row>
    <row r="12" spans="1:12" s="88" customFormat="1" ht="19.5" customHeight="1">
      <c r="A12" s="10" t="s">
        <v>181</v>
      </c>
      <c r="B12" s="10" t="s">
        <v>182</v>
      </c>
      <c r="C12" s="186" t="str">
        <f>IF($A$3=1,$A$12,$B$12)</f>
        <v>Verrechnete Prämien</v>
      </c>
      <c r="D12" s="187">
        <v>3286.4</v>
      </c>
      <c r="E12" s="186">
        <v>3207</v>
      </c>
      <c r="F12" s="243">
        <v>2.4762801783030586</v>
      </c>
      <c r="G12" s="244">
        <v>1620.2</v>
      </c>
      <c r="H12" s="186">
        <v>1405.5</v>
      </c>
      <c r="I12" s="245">
        <v>15.276124587466743</v>
      </c>
      <c r="J12" s="187">
        <v>991.2</v>
      </c>
      <c r="K12" s="186">
        <v>951.3</v>
      </c>
      <c r="L12" s="243">
        <v>4.1923685800759669</v>
      </c>
    </row>
    <row r="13" spans="1:12" s="88" customFormat="1" ht="19.5" customHeight="1">
      <c r="A13" s="10" t="s">
        <v>90</v>
      </c>
      <c r="B13" s="10" t="s">
        <v>93</v>
      </c>
      <c r="C13" s="34" t="str">
        <f>IF($A$3=1,$A$13,$B$13)</f>
        <v>Abgegrenzte Prämien</v>
      </c>
      <c r="D13" s="100">
        <v>2508.1</v>
      </c>
      <c r="E13" s="34">
        <v>2464.3000000000002</v>
      </c>
      <c r="F13" s="237">
        <v>1.7774758826410331</v>
      </c>
      <c r="G13" s="104">
        <v>1181.8</v>
      </c>
      <c r="H13" s="34">
        <v>1047.4000000000001</v>
      </c>
      <c r="I13" s="238">
        <v>12.834579937847913</v>
      </c>
      <c r="J13" s="100">
        <v>747.8</v>
      </c>
      <c r="K13" s="34">
        <v>728.5</v>
      </c>
      <c r="L13" s="237">
        <v>2.6494928566161313</v>
      </c>
    </row>
    <row r="14" spans="1:12" s="88" customFormat="1" ht="19.5" customHeight="1">
      <c r="A14" s="10" t="s">
        <v>224</v>
      </c>
      <c r="B14" s="10" t="s">
        <v>183</v>
      </c>
      <c r="C14" s="31" t="str">
        <f>IF($A$3=1,$A$14,$B$14)</f>
        <v>Finanzergebnis exkl. Ergebnis aus Anteilen an at equity bewerteten Unternehmen</v>
      </c>
      <c r="D14" s="99">
        <v>400.1</v>
      </c>
      <c r="E14" s="31">
        <v>442.8</v>
      </c>
      <c r="F14" s="32">
        <v>-9.6252749146713121</v>
      </c>
      <c r="G14" s="102">
        <v>60.4</v>
      </c>
      <c r="H14" s="31">
        <v>58.8</v>
      </c>
      <c r="I14" s="93">
        <v>2.5967312996945102</v>
      </c>
      <c r="J14" s="99">
        <v>12</v>
      </c>
      <c r="K14" s="31">
        <v>24.6</v>
      </c>
      <c r="L14" s="32">
        <v>-51.291002380196282</v>
      </c>
    </row>
    <row r="15" spans="1:12" s="88" customFormat="1" ht="19.5" customHeight="1">
      <c r="A15" s="10" t="s">
        <v>226</v>
      </c>
      <c r="B15" s="10" t="s">
        <v>179</v>
      </c>
      <c r="C15" s="31" t="str">
        <f>IF($A$3=1,$A$15,$B$15)</f>
        <v>Ergebnis aus Anteilen an at equity bewerteten Unternehmen</v>
      </c>
      <c r="D15" s="99">
        <v>12.6</v>
      </c>
      <c r="E15" s="31">
        <v>3.5</v>
      </c>
      <c r="F15" s="32" t="s">
        <v>229</v>
      </c>
      <c r="G15" s="102">
        <v>0</v>
      </c>
      <c r="H15" s="31">
        <v>2.7</v>
      </c>
      <c r="I15" s="93" t="s">
        <v>227</v>
      </c>
      <c r="J15" s="99">
        <v>0</v>
      </c>
      <c r="K15" s="31">
        <v>0</v>
      </c>
      <c r="L15" s="32" t="s">
        <v>227</v>
      </c>
    </row>
    <row r="16" spans="1:12" s="88" customFormat="1" ht="19.5" customHeight="1">
      <c r="A16" s="10" t="s">
        <v>184</v>
      </c>
      <c r="B16" s="10" t="s">
        <v>119</v>
      </c>
      <c r="C16" s="31" t="str">
        <f>IF($A$3=1,$A$16,$B$16)</f>
        <v>Sonstige Erträge</v>
      </c>
      <c r="D16" s="99">
        <v>11.4</v>
      </c>
      <c r="E16" s="31">
        <v>19.100000000000001</v>
      </c>
      <c r="F16" s="32">
        <v>-40.150598277426482</v>
      </c>
      <c r="G16" s="102">
        <v>17</v>
      </c>
      <c r="H16" s="31">
        <v>21.3</v>
      </c>
      <c r="I16" s="93">
        <v>-20.083782969809839</v>
      </c>
      <c r="J16" s="99">
        <v>13.4</v>
      </c>
      <c r="K16" s="31">
        <v>7.7</v>
      </c>
      <c r="L16" s="32">
        <v>74.898474085934112</v>
      </c>
    </row>
    <row r="17" spans="1:12" s="88" customFormat="1" ht="19.5" customHeight="1">
      <c r="A17" s="10" t="s">
        <v>185</v>
      </c>
      <c r="B17" s="10" t="s">
        <v>186</v>
      </c>
      <c r="C17" s="34" t="str">
        <f>IF($A$3=1,$A$17,$B$17)</f>
        <v>Aufwendungen für Versicherungsfälle</v>
      </c>
      <c r="D17" s="100">
        <v>-2261.1999999999998</v>
      </c>
      <c r="E17" s="34">
        <v>-2248.5</v>
      </c>
      <c r="F17" s="35">
        <v>0.56516016543957104</v>
      </c>
      <c r="G17" s="104">
        <v>-700.3</v>
      </c>
      <c r="H17" s="34">
        <v>-652.6</v>
      </c>
      <c r="I17" s="93">
        <v>7.3171167753360189</v>
      </c>
      <c r="J17" s="100">
        <v>-512.70000000000005</v>
      </c>
      <c r="K17" s="34">
        <v>-512.6</v>
      </c>
      <c r="L17" s="35">
        <v>2.1033217209831534E-2</v>
      </c>
    </row>
    <row r="18" spans="1:12" s="88" customFormat="1" ht="19.5" customHeight="1">
      <c r="A18" s="10" t="s">
        <v>187</v>
      </c>
      <c r="B18" s="10" t="s">
        <v>94</v>
      </c>
      <c r="C18" s="31" t="str">
        <f>IF($A$3=1,$A$18,$B$18)</f>
        <v>Aufwendungen für Versicherungsabschluss und -verwaltung</v>
      </c>
      <c r="D18" s="99">
        <v>-520.70000000000005</v>
      </c>
      <c r="E18" s="31">
        <v>-519.29999999999995</v>
      </c>
      <c r="F18" s="33">
        <v>0.26350464064393009</v>
      </c>
      <c r="G18" s="102">
        <v>-380.6</v>
      </c>
      <c r="H18" s="31">
        <v>-304.89999999999998</v>
      </c>
      <c r="I18" s="93">
        <v>24.826290027403598</v>
      </c>
      <c r="J18" s="99">
        <v>-193.5</v>
      </c>
      <c r="K18" s="31">
        <v>-173.3</v>
      </c>
      <c r="L18" s="33">
        <v>11.663932087614137</v>
      </c>
    </row>
    <row r="19" spans="1:12" s="88" customFormat="1" ht="19.5" customHeight="1">
      <c r="A19" s="10" t="s">
        <v>188</v>
      </c>
      <c r="B19" s="10" t="s">
        <v>130</v>
      </c>
      <c r="C19" s="31" t="str">
        <f>IF($A$3=1,$A$19,$B$19)</f>
        <v>Sonstige Aufwendungen</v>
      </c>
      <c r="D19" s="99">
        <v>-12.8</v>
      </c>
      <c r="E19" s="31">
        <v>-18.2</v>
      </c>
      <c r="F19" s="32">
        <v>-29.92793705121677</v>
      </c>
      <c r="G19" s="102">
        <v>-31.1</v>
      </c>
      <c r="H19" s="31">
        <v>-24</v>
      </c>
      <c r="I19" s="93">
        <v>29.263254887214885</v>
      </c>
      <c r="J19" s="99">
        <v>-25.9</v>
      </c>
      <c r="K19" s="31">
        <v>-23.7</v>
      </c>
      <c r="L19" s="32">
        <v>9.5134531284196697</v>
      </c>
    </row>
    <row r="20" spans="1:12" s="89" customFormat="1" ht="22.5" customHeight="1">
      <c r="A20" s="10" t="s">
        <v>208</v>
      </c>
      <c r="B20" s="10" t="s">
        <v>214</v>
      </c>
      <c r="C20" s="30" t="str">
        <f>IF($A$3=1,$A$20,$B$20)</f>
        <v>Operatives Gruppenergebnis</v>
      </c>
      <c r="D20" s="73">
        <v>137.5</v>
      </c>
      <c r="E20" s="30">
        <v>143.6</v>
      </c>
      <c r="F20" s="36">
        <v>-4.2064030207216829</v>
      </c>
      <c r="G20" s="103">
        <v>147.19999999999999</v>
      </c>
      <c r="H20" s="30">
        <v>148.69999999999999</v>
      </c>
      <c r="I20" s="94">
        <v>-1.0148700542121913</v>
      </c>
      <c r="J20" s="73">
        <v>41</v>
      </c>
      <c r="K20" s="30">
        <v>51.2</v>
      </c>
      <c r="L20" s="36">
        <v>-19.833128733119519</v>
      </c>
    </row>
    <row r="21" spans="1:12" s="89" customFormat="1" ht="22.5" customHeight="1">
      <c r="A21" s="10" t="s">
        <v>210</v>
      </c>
      <c r="B21" s="10" t="s">
        <v>211</v>
      </c>
      <c r="C21" s="194" t="str">
        <f>IF($A$3=1,$A$21,$B$21)</f>
        <v>Anpassungen</v>
      </c>
      <c r="D21" s="195">
        <v>0</v>
      </c>
      <c r="E21" s="194">
        <v>0</v>
      </c>
      <c r="F21" s="196" t="s">
        <v>227</v>
      </c>
      <c r="G21" s="197">
        <v>0</v>
      </c>
      <c r="H21" s="194">
        <v>0</v>
      </c>
      <c r="I21" s="198" t="s">
        <v>227</v>
      </c>
      <c r="J21" s="195">
        <v>0</v>
      </c>
      <c r="K21" s="194">
        <v>0</v>
      </c>
      <c r="L21" s="196" t="s">
        <v>227</v>
      </c>
    </row>
    <row r="22" spans="1:12" s="89" customFormat="1" ht="30" customHeight="1" thickBot="1">
      <c r="A22" s="10" t="s">
        <v>172</v>
      </c>
      <c r="B22" s="10" t="s">
        <v>173</v>
      </c>
      <c r="C22" s="199" t="str">
        <f>IF($A$3=1,$A$22,$B$22)</f>
        <v>Ergebnis vor Steuern</v>
      </c>
      <c r="D22" s="189">
        <v>137.5</v>
      </c>
      <c r="E22" s="190">
        <v>143.6</v>
      </c>
      <c r="F22" s="191">
        <v>-4.2064030207216829</v>
      </c>
      <c r="G22" s="192">
        <v>147.19999999999999</v>
      </c>
      <c r="H22" s="190">
        <v>148.69999999999999</v>
      </c>
      <c r="I22" s="193">
        <v>-1.0148700542121913</v>
      </c>
      <c r="J22" s="189">
        <v>41</v>
      </c>
      <c r="K22" s="190">
        <v>51.2</v>
      </c>
      <c r="L22" s="200">
        <v>-19.833128733119519</v>
      </c>
    </row>
    <row r="23" spans="1:12" s="88" customFormat="1" ht="22.5" customHeight="1" thickBot="1">
      <c r="A23" s="13" t="s">
        <v>0</v>
      </c>
      <c r="B23" s="13" t="s">
        <v>0</v>
      </c>
      <c r="C23" s="37" t="str">
        <f>IF($A$3=1,$A$23,$B$23)</f>
        <v>Combined Ratio</v>
      </c>
      <c r="D23" s="101">
        <v>0.9432332569461167</v>
      </c>
      <c r="E23" s="37">
        <v>0.94972890322819137</v>
      </c>
      <c r="F23" s="254">
        <v>-6.495646282074663E-3</v>
      </c>
      <c r="G23" s="130">
        <v>0.92774437362221884</v>
      </c>
      <c r="H23" s="37">
        <v>0.89265088742793819</v>
      </c>
      <c r="I23" s="255">
        <v>3.5093486194280654E-2</v>
      </c>
      <c r="J23" s="101">
        <v>0.94702406867014999</v>
      </c>
      <c r="K23" s="37">
        <v>0.94488363491693761</v>
      </c>
      <c r="L23" s="255">
        <v>2.1404337532123785E-3</v>
      </c>
    </row>
    <row r="24" spans="1:12">
      <c r="A24" s="1" t="s">
        <v>27</v>
      </c>
      <c r="B24" s="12" t="s">
        <v>59</v>
      </c>
    </row>
    <row r="25" spans="1:12">
      <c r="A25" s="12" t="s">
        <v>28</v>
      </c>
      <c r="B25" s="12" t="s">
        <v>69</v>
      </c>
    </row>
    <row r="26" spans="1:12">
      <c r="A26" s="12" t="s">
        <v>33</v>
      </c>
      <c r="B26" s="12" t="s">
        <v>61</v>
      </c>
    </row>
    <row r="27" spans="1:12">
      <c r="A27" s="12" t="s">
        <v>201</v>
      </c>
      <c r="B27" s="12" t="s">
        <v>202</v>
      </c>
    </row>
    <row r="28" spans="1:12">
      <c r="A28" s="12" t="s">
        <v>203</v>
      </c>
      <c r="B28" s="12" t="s">
        <v>213</v>
      </c>
    </row>
    <row r="29" spans="1:12">
      <c r="A29" s="12" t="s">
        <v>204</v>
      </c>
      <c r="B29" s="12" t="s">
        <v>205</v>
      </c>
    </row>
    <row r="30" spans="1:12">
      <c r="A30" s="12" t="s">
        <v>100</v>
      </c>
      <c r="B30" s="12" t="s">
        <v>101</v>
      </c>
    </row>
    <row r="31" spans="1:12">
      <c r="A31" s="12" t="s">
        <v>30</v>
      </c>
      <c r="B31" s="12" t="s">
        <v>68</v>
      </c>
    </row>
    <row r="32" spans="1:12">
      <c r="A32" s="12"/>
      <c r="B32" s="12"/>
    </row>
    <row r="33" spans="1:13" ht="19.5" customHeight="1">
      <c r="C33" s="5"/>
      <c r="D33" s="316" t="str">
        <f>IF($A$3=1,$A$27,$B$27)</f>
        <v xml:space="preserve">Erweiterte CEE </v>
      </c>
      <c r="E33" s="316" t="str">
        <f t="shared" ref="E33:L33" si="1">IF($A$3=1,$A$12,$B$12)</f>
        <v>Verrechnete Prämien</v>
      </c>
      <c r="F33" s="316" t="str">
        <f t="shared" si="1"/>
        <v>Verrechnete Prämien</v>
      </c>
      <c r="G33" s="318" t="str">
        <f>IF($A$3=1,$A$28,$B$28)</f>
        <v>Spezialmärkte</v>
      </c>
      <c r="H33" s="316" t="str">
        <f t="shared" si="1"/>
        <v>Verrechnete Prämien</v>
      </c>
      <c r="I33" s="317" t="str">
        <f t="shared" si="1"/>
        <v>Verrechnete Prämien</v>
      </c>
      <c r="J33" s="316" t="str">
        <f>IF($A$3=1,$A$29,$B$29)</f>
        <v>Gruppenfunktionen</v>
      </c>
      <c r="K33" s="316" t="str">
        <f t="shared" si="1"/>
        <v>Verrechnete Prämien</v>
      </c>
      <c r="L33" s="316" t="str">
        <f t="shared" si="1"/>
        <v>Verrechnete Prämien</v>
      </c>
    </row>
    <row r="34" spans="1:13" ht="22.5" customHeight="1" thickBot="1">
      <c r="C34" s="90"/>
      <c r="D34" s="98" t="str">
        <f>'Gewinn- und Verlustrechnung'!$D$9</f>
        <v>9M 2022</v>
      </c>
      <c r="E34" s="90" t="str">
        <f>'Gewinn- und Verlustrechnung'!$E$9</f>
        <v>9M 2021</v>
      </c>
      <c r="F34" s="91" t="s">
        <v>1</v>
      </c>
      <c r="G34" s="221" t="str">
        <f>'Gewinn- und Verlustrechnung'!$D$9</f>
        <v>9M 2022</v>
      </c>
      <c r="H34" s="90" t="str">
        <f>'Gewinn- und Verlustrechnung'!$E$9</f>
        <v>9M 2021</v>
      </c>
      <c r="I34" s="92" t="s">
        <v>1</v>
      </c>
      <c r="J34" s="98" t="str">
        <f>'Gewinn- und Verlustrechnung'!$D$9</f>
        <v>9M 2022</v>
      </c>
      <c r="K34" s="90" t="str">
        <f>'Gewinn- und Verlustrechnung'!$E$9</f>
        <v>9M 2021</v>
      </c>
      <c r="L34" s="91" t="s">
        <v>1</v>
      </c>
      <c r="M34" s="88"/>
    </row>
    <row r="35" spans="1:13" ht="19.5" customHeight="1">
      <c r="C35" s="186" t="str">
        <f>IF($A$3=1,$A$12,$B$12)</f>
        <v>Verrechnete Prämien</v>
      </c>
      <c r="D35" s="187">
        <v>2689.7</v>
      </c>
      <c r="E35" s="186">
        <v>2127.1</v>
      </c>
      <c r="F35" s="243">
        <v>26.446699872066006</v>
      </c>
      <c r="G35" s="244">
        <v>541.4</v>
      </c>
      <c r="H35" s="186">
        <v>393.4</v>
      </c>
      <c r="I35" s="245">
        <v>37.610594937845619</v>
      </c>
      <c r="J35" s="187">
        <v>1744.3</v>
      </c>
      <c r="K35" s="186">
        <v>1481.9</v>
      </c>
      <c r="L35" s="243">
        <v>17.704963413731356</v>
      </c>
      <c r="M35" s="88"/>
    </row>
    <row r="36" spans="1:13" ht="19.5" customHeight="1">
      <c r="C36" s="34" t="str">
        <f>IF($A$3=1,$A$13,$B$13)</f>
        <v>Abgegrenzte Prämien</v>
      </c>
      <c r="D36" s="100">
        <v>2034.2</v>
      </c>
      <c r="E36" s="34">
        <v>1620.7</v>
      </c>
      <c r="F36" s="237">
        <v>25.5132779392085</v>
      </c>
      <c r="G36" s="104">
        <v>339.7</v>
      </c>
      <c r="H36" s="34">
        <v>258.2</v>
      </c>
      <c r="I36" s="238">
        <v>31.564643036009876</v>
      </c>
      <c r="J36" s="100">
        <v>1314.5</v>
      </c>
      <c r="K36" s="34">
        <v>1143.2</v>
      </c>
      <c r="L36" s="237">
        <v>14.983456355543922</v>
      </c>
    </row>
    <row r="37" spans="1:13" ht="19.5" customHeight="1">
      <c r="C37" s="31" t="str">
        <f>IF($A$3=1,$A$14,$B$14)</f>
        <v>Finanzergebnis exkl. Ergebnis aus Anteilen an at equity bewerteten Unternehmen</v>
      </c>
      <c r="D37" s="99">
        <v>99.4</v>
      </c>
      <c r="E37" s="31">
        <v>92.9</v>
      </c>
      <c r="F37" s="32">
        <v>7.0716809287426186</v>
      </c>
      <c r="G37" s="102">
        <v>37.200000000000003</v>
      </c>
      <c r="H37" s="31">
        <v>23.2</v>
      </c>
      <c r="I37" s="93">
        <v>60.648148023598949</v>
      </c>
      <c r="J37" s="99">
        <v>-127.3</v>
      </c>
      <c r="K37" s="31">
        <v>-116.8</v>
      </c>
      <c r="L37" s="32">
        <v>9.0409075012443338</v>
      </c>
    </row>
    <row r="38" spans="1:13" ht="19.5" customHeight="1">
      <c r="A38" s="12"/>
      <c r="B38" s="12"/>
      <c r="C38" s="31" t="str">
        <f>IF($A$3=1,$A$15,$B$15)</f>
        <v>Ergebnis aus Anteilen an at equity bewerteten Unternehmen</v>
      </c>
      <c r="D38" s="99">
        <v>0</v>
      </c>
      <c r="E38" s="31">
        <v>0</v>
      </c>
      <c r="F38" s="32" t="s">
        <v>227</v>
      </c>
      <c r="G38" s="102">
        <v>0</v>
      </c>
      <c r="H38" s="31">
        <v>0</v>
      </c>
      <c r="I38" s="32" t="s">
        <v>227</v>
      </c>
      <c r="J38" s="102">
        <v>0.5</v>
      </c>
      <c r="K38" s="31">
        <v>1.7</v>
      </c>
      <c r="L38" s="32">
        <v>-72.116346928950833</v>
      </c>
    </row>
    <row r="39" spans="1:13" ht="19.5" customHeight="1">
      <c r="C39" s="31" t="str">
        <f>IF($A$3=1,$A$16,$B$16)</f>
        <v>Sonstige Erträge</v>
      </c>
      <c r="D39" s="99">
        <v>36.4</v>
      </c>
      <c r="E39" s="31">
        <v>28.6</v>
      </c>
      <c r="F39" s="32">
        <v>27.332542811032788</v>
      </c>
      <c r="G39" s="102">
        <v>124.2</v>
      </c>
      <c r="H39" s="31">
        <v>22.2</v>
      </c>
      <c r="I39" s="93" t="s">
        <v>229</v>
      </c>
      <c r="J39" s="99">
        <v>20.5</v>
      </c>
      <c r="K39" s="31">
        <v>2.8</v>
      </c>
      <c r="L39" s="32" t="s">
        <v>229</v>
      </c>
    </row>
    <row r="40" spans="1:13" ht="19.5" customHeight="1">
      <c r="C40" s="34" t="str">
        <f>IF($A$3=1,$A$17,$B$17)</f>
        <v>Aufwendungen für Versicherungsfälle</v>
      </c>
      <c r="D40" s="100">
        <v>-1360.9</v>
      </c>
      <c r="E40" s="34">
        <v>-1137.5999999999999</v>
      </c>
      <c r="F40" s="35">
        <v>19.627283165341435</v>
      </c>
      <c r="G40" s="104">
        <v>-352.7</v>
      </c>
      <c r="H40" s="34">
        <v>-187.4</v>
      </c>
      <c r="I40" s="95">
        <v>88.228146567976779</v>
      </c>
      <c r="J40" s="100">
        <v>-863.3</v>
      </c>
      <c r="K40" s="34">
        <v>-725.9</v>
      </c>
      <c r="L40" s="35">
        <v>18.926262495934367</v>
      </c>
    </row>
    <row r="41" spans="1:13" ht="19.5" customHeight="1">
      <c r="C41" s="31" t="str">
        <f>IF($A$3=1,$A$18,$B$18)</f>
        <v>Aufwendungen für Versicherungsabschluss und -verwaltung</v>
      </c>
      <c r="D41" s="99">
        <v>-544.20000000000005</v>
      </c>
      <c r="E41" s="31">
        <v>-415.7</v>
      </c>
      <c r="F41" s="33">
        <v>30.896611159956677</v>
      </c>
      <c r="G41" s="102">
        <v>-70.599999999999994</v>
      </c>
      <c r="H41" s="31">
        <v>-48.3</v>
      </c>
      <c r="I41" s="96">
        <v>46.256719935402124</v>
      </c>
      <c r="J41" s="99">
        <v>-414.1</v>
      </c>
      <c r="K41" s="31">
        <v>-404.5</v>
      </c>
      <c r="L41" s="33">
        <v>2.3908262616092912</v>
      </c>
    </row>
    <row r="42" spans="1:13" ht="19.5" customHeight="1">
      <c r="C42" s="31" t="str">
        <f>IF($A$3=1,$A$19,$B$19)</f>
        <v>Sonstige Aufwendungen</v>
      </c>
      <c r="D42" s="99">
        <v>-129.69999999999999</v>
      </c>
      <c r="E42" s="31">
        <v>-82.4</v>
      </c>
      <c r="F42" s="32">
        <v>57.461848301000231</v>
      </c>
      <c r="G42" s="102">
        <v>-42.1</v>
      </c>
      <c r="H42" s="31">
        <v>-37.200000000000003</v>
      </c>
      <c r="I42" s="93">
        <v>13.10361034084384</v>
      </c>
      <c r="J42" s="99">
        <v>-12</v>
      </c>
      <c r="K42" s="31">
        <v>-4.5</v>
      </c>
      <c r="L42" s="32" t="s">
        <v>229</v>
      </c>
    </row>
    <row r="43" spans="1:13" ht="22.5" customHeight="1">
      <c r="C43" s="30" t="str">
        <f>IF($A$3=1,$A$20,$B$20)</f>
        <v>Operatives Gruppenergebnis</v>
      </c>
      <c r="D43" s="73">
        <v>135.19999999999999</v>
      </c>
      <c r="E43" s="30">
        <v>106.4</v>
      </c>
      <c r="F43" s="36">
        <v>27.067693576682462</v>
      </c>
      <c r="G43" s="103">
        <v>35.700000000000003</v>
      </c>
      <c r="H43" s="30">
        <v>30.6</v>
      </c>
      <c r="I43" s="94">
        <v>16.41825824156038</v>
      </c>
      <c r="J43" s="73">
        <v>-81.2</v>
      </c>
      <c r="K43" s="30">
        <v>-104</v>
      </c>
      <c r="L43" s="36">
        <v>-21.902361000071014</v>
      </c>
    </row>
    <row r="44" spans="1:13" ht="22.5" customHeight="1">
      <c r="C44" s="194" t="str">
        <f>IF($A$3=1,$A$21,$B$21)</f>
        <v>Anpassungen</v>
      </c>
      <c r="D44" s="195">
        <v>0</v>
      </c>
      <c r="E44" s="194">
        <v>0</v>
      </c>
      <c r="F44" s="196" t="s">
        <v>227</v>
      </c>
      <c r="G44" s="197">
        <v>0</v>
      </c>
      <c r="H44" s="194">
        <v>0</v>
      </c>
      <c r="I44" s="198" t="s">
        <v>227</v>
      </c>
      <c r="J44" s="195">
        <v>0</v>
      </c>
      <c r="K44" s="194">
        <v>0</v>
      </c>
      <c r="L44" s="196" t="s">
        <v>227</v>
      </c>
    </row>
    <row r="45" spans="1:13" ht="29.25" customHeight="1" thickBot="1">
      <c r="C45" s="199" t="str">
        <f>IF($A$3=1,$A$22,$B$22)</f>
        <v>Ergebnis vor Steuern</v>
      </c>
      <c r="D45" s="189">
        <v>135.19999999999999</v>
      </c>
      <c r="E45" s="190">
        <v>106.4</v>
      </c>
      <c r="F45" s="191">
        <v>27.067693576682462</v>
      </c>
      <c r="G45" s="192">
        <v>35.700000000000003</v>
      </c>
      <c r="H45" s="190">
        <v>30.6</v>
      </c>
      <c r="I45" s="193">
        <v>16.41825824156038</v>
      </c>
      <c r="J45" s="189">
        <v>-81.2</v>
      </c>
      <c r="K45" s="190">
        <v>-104</v>
      </c>
      <c r="L45" s="200">
        <v>-21.902361000071014</v>
      </c>
    </row>
    <row r="46" spans="1:13" ht="22.5" customHeight="1">
      <c r="C46" s="37" t="str">
        <f>IF($A$3=1,$A$23,$B$23)</f>
        <v>Combined Ratio</v>
      </c>
      <c r="D46" s="101">
        <v>0.94735183001977097</v>
      </c>
      <c r="E46" s="37">
        <v>0.95189933745674349</v>
      </c>
      <c r="F46" s="37">
        <v>-4.5475074369725199E-3</v>
      </c>
      <c r="G46" s="130">
        <v>0.9348181030657523</v>
      </c>
      <c r="H46" s="37">
        <v>0.89339398019572547</v>
      </c>
      <c r="I46" s="37">
        <v>4.1424122870026836E-2</v>
      </c>
      <c r="J46" s="101"/>
      <c r="K46" s="37"/>
      <c r="L46" s="38"/>
    </row>
    <row r="51" spans="3:13">
      <c r="H51" s="214"/>
    </row>
    <row r="52" spans="3:13">
      <c r="D52" s="215"/>
    </row>
    <row r="56" spans="3:13" ht="19.5" customHeight="1">
      <c r="C56" s="5"/>
      <c r="D56" s="316" t="str">
        <f>IF($A$3=1,$A$30,$B$30)</f>
        <v>Konsolidierung</v>
      </c>
      <c r="E56" s="316"/>
      <c r="F56" s="317"/>
      <c r="G56" s="318" t="str">
        <f>IF($A$3=1,$A$31,$B$31)</f>
        <v>Gesamt</v>
      </c>
      <c r="H56" s="316" t="str">
        <f>IF($A$3=1,$A$12,$B$12)</f>
        <v>Verrechnete Prämien</v>
      </c>
      <c r="I56" s="316" t="str">
        <f>IF($A$3=1,$A$12,$B$12)</f>
        <v>Verrechnete Prämien</v>
      </c>
      <c r="J56" s="7"/>
      <c r="K56" s="7"/>
      <c r="L56" s="7"/>
    </row>
    <row r="57" spans="3:13" ht="19.5" customHeight="1" thickBot="1">
      <c r="C57" s="90"/>
      <c r="D57" s="90" t="str">
        <f>'Gewinn- und Verlustrechnung'!$D$9</f>
        <v>9M 2022</v>
      </c>
      <c r="E57" s="90" t="str">
        <f>'Gewinn- und Verlustrechnung'!$E$9</f>
        <v>9M 2021</v>
      </c>
      <c r="F57" s="91" t="s">
        <v>1</v>
      </c>
      <c r="G57" s="222" t="str">
        <f>'Gewinn- und Verlustrechnung'!$D$9</f>
        <v>9M 2022</v>
      </c>
      <c r="H57" s="90" t="str">
        <f>'Gewinn- und Verlustrechnung'!$E$9</f>
        <v>9M 2021</v>
      </c>
      <c r="I57" s="91" t="s">
        <v>1</v>
      </c>
      <c r="M57" s="88"/>
    </row>
    <row r="58" spans="3:13" ht="19.5" customHeight="1">
      <c r="C58" s="186" t="str">
        <f>IF($A$3=1,$A$12,$B$12)</f>
        <v>Verrechnete Prämien</v>
      </c>
      <c r="D58" s="186">
        <v>-1343.3</v>
      </c>
      <c r="E58" s="186">
        <v>-1175.5</v>
      </c>
      <c r="F58" s="245">
        <v>14.277573786363496</v>
      </c>
      <c r="G58" s="246">
        <v>9529.9</v>
      </c>
      <c r="H58" s="186">
        <v>8390.7999999999993</v>
      </c>
      <c r="I58" s="243">
        <v>13.575250063222422</v>
      </c>
      <c r="M58" s="88"/>
    </row>
    <row r="59" spans="3:13" ht="19.5" customHeight="1">
      <c r="C59" s="34" t="str">
        <f>IF($A$3=1,$A$13,$B$13)</f>
        <v>Abgegrenzte Prämien</v>
      </c>
      <c r="D59" s="34">
        <v>-5</v>
      </c>
      <c r="E59" s="34">
        <v>0.8</v>
      </c>
      <c r="F59" s="238" t="s">
        <v>227</v>
      </c>
      <c r="G59" s="239">
        <v>8121</v>
      </c>
      <c r="H59" s="34">
        <v>7263</v>
      </c>
      <c r="I59" s="237">
        <v>11.813284224723164</v>
      </c>
    </row>
    <row r="60" spans="3:13" ht="19.5" customHeight="1">
      <c r="C60" s="31" t="str">
        <f>IF($A$3=1,$A$14,$B$14)</f>
        <v>Finanzergebnis exkl. Ergebnis aus Anteilen an at equity bewerteten Unternehmen</v>
      </c>
      <c r="D60" s="31">
        <v>-2.6</v>
      </c>
      <c r="E60" s="31">
        <v>-2.6</v>
      </c>
      <c r="F60" s="93">
        <v>1.5646848647365319</v>
      </c>
      <c r="G60" s="216">
        <v>479.2</v>
      </c>
      <c r="H60" s="31">
        <v>522.79999999999995</v>
      </c>
      <c r="I60" s="32">
        <v>-8.3544702148228076</v>
      </c>
    </row>
    <row r="61" spans="3:13" ht="19.5" customHeight="1">
      <c r="C61" s="31" t="str">
        <f>IF($A$3=1,$A$15,$B$15)</f>
        <v>Ergebnis aus Anteilen an at equity bewerteten Unternehmen</v>
      </c>
      <c r="D61" s="31">
        <v>0</v>
      </c>
      <c r="E61" s="31">
        <v>0</v>
      </c>
      <c r="F61" s="32" t="s">
        <v>227</v>
      </c>
      <c r="G61" s="216">
        <v>13</v>
      </c>
      <c r="H61" s="31">
        <v>7.9</v>
      </c>
      <c r="I61" s="32">
        <v>64.913303112162836</v>
      </c>
    </row>
    <row r="62" spans="3:13" ht="19.5" customHeight="1">
      <c r="C62" s="31" t="str">
        <f>IF($A$3=1,$A$16,$B$16)</f>
        <v>Sonstige Erträge</v>
      </c>
      <c r="D62" s="31">
        <v>-1.8</v>
      </c>
      <c r="E62" s="31">
        <v>-1.4</v>
      </c>
      <c r="F62" s="93">
        <v>21.424069808722159</v>
      </c>
      <c r="G62" s="216">
        <v>221.1</v>
      </c>
      <c r="H62" s="31">
        <v>100.1</v>
      </c>
      <c r="I62" s="32" t="s">
        <v>229</v>
      </c>
    </row>
    <row r="63" spans="3:13" ht="19.5" customHeight="1">
      <c r="C63" s="34" t="str">
        <f>IF($A$3=1,$A$17,$B$17)</f>
        <v>Aufwendungen für Versicherungsfälle</v>
      </c>
      <c r="D63" s="31">
        <v>-2</v>
      </c>
      <c r="E63" s="31">
        <v>5.8</v>
      </c>
      <c r="F63" s="238" t="s">
        <v>227</v>
      </c>
      <c r="G63" s="216">
        <v>-6053</v>
      </c>
      <c r="H63" s="31">
        <v>-5458.7</v>
      </c>
      <c r="I63" s="35">
        <v>10.886742387085025</v>
      </c>
    </row>
    <row r="64" spans="3:13" ht="19.5" customHeight="1">
      <c r="C64" s="31" t="str">
        <f>IF($A$3=1,$A$18,$B$18)</f>
        <v>Aufwendungen für Versicherungsabschluss und -verwaltung</v>
      </c>
      <c r="D64" s="31">
        <v>0.5</v>
      </c>
      <c r="E64" s="31">
        <v>2.1</v>
      </c>
      <c r="F64" s="93">
        <v>-74.106051056437067</v>
      </c>
      <c r="G64" s="216">
        <v>-2123.1999999999998</v>
      </c>
      <c r="H64" s="31">
        <v>-1863.9</v>
      </c>
      <c r="I64" s="33">
        <v>13.909434753569826</v>
      </c>
    </row>
    <row r="65" spans="3:9" ht="19.5" customHeight="1">
      <c r="C65" s="31" t="str">
        <f>IF($A$3=1,$A$19,$B$19)</f>
        <v>Sonstige Aufwendungen</v>
      </c>
      <c r="D65" s="31">
        <v>8.8000000000000007</v>
      </c>
      <c r="E65" s="31">
        <v>-5</v>
      </c>
      <c r="F65" s="93" t="s">
        <v>229</v>
      </c>
      <c r="G65" s="216">
        <v>-244.8</v>
      </c>
      <c r="H65" s="31">
        <v>-195.1</v>
      </c>
      <c r="I65" s="32">
        <v>25.487145527252441</v>
      </c>
    </row>
    <row r="66" spans="3:9" ht="19.5" customHeight="1">
      <c r="C66" s="30" t="str">
        <f>IF($A$3=1,$A$20,$B$20)</f>
        <v>Operatives Gruppenergebnis</v>
      </c>
      <c r="D66" s="30">
        <v>-2</v>
      </c>
      <c r="E66" s="30">
        <v>-0.3</v>
      </c>
      <c r="F66" s="36" t="s">
        <v>229</v>
      </c>
      <c r="G66" s="217">
        <v>413.4</v>
      </c>
      <c r="H66" s="30">
        <v>376.1</v>
      </c>
      <c r="I66" s="36">
        <v>9.9079480976403733</v>
      </c>
    </row>
    <row r="67" spans="3:9" ht="19.5" customHeight="1">
      <c r="C67" s="194" t="str">
        <f>IF($A$3=1,$A$21,$B$21)</f>
        <v>Anpassungen</v>
      </c>
      <c r="D67" s="194">
        <f>G67-D21-G21-J21-D44-G44-J44</f>
        <v>0</v>
      </c>
      <c r="E67" s="194">
        <f>H67-E21-H21-K21-E44-H44-K44</f>
        <v>0</v>
      </c>
      <c r="F67" s="196" t="s">
        <v>227</v>
      </c>
      <c r="G67" s="218">
        <v>0</v>
      </c>
      <c r="H67" s="194">
        <v>0</v>
      </c>
      <c r="I67" s="196" t="s">
        <v>227</v>
      </c>
    </row>
    <row r="68" spans="3:9" ht="27.75" customHeight="1" thickBot="1">
      <c r="C68" s="199" t="str">
        <f>IF($A$3=1,$A$22,$B$22)</f>
        <v>Ergebnis vor Steuern</v>
      </c>
      <c r="D68" s="190">
        <v>-2</v>
      </c>
      <c r="E68" s="190">
        <v>-0.3</v>
      </c>
      <c r="F68" s="200" t="s">
        <v>229</v>
      </c>
      <c r="G68" s="219">
        <v>413.4</v>
      </c>
      <c r="H68" s="190">
        <v>376.1</v>
      </c>
      <c r="I68" s="200">
        <v>9.9079480976403733</v>
      </c>
    </row>
    <row r="69" spans="3:9" ht="21" customHeight="1">
      <c r="C69" s="37" t="str">
        <f>IF($A$3=1,$A$23,$B$23)</f>
        <v>Combined Ratio</v>
      </c>
      <c r="D69" s="37"/>
      <c r="E69" s="37"/>
      <c r="F69" s="97"/>
      <c r="G69" s="220">
        <v>0.9509055203265927</v>
      </c>
      <c r="H69" s="37">
        <v>0.95222055679211592</v>
      </c>
      <c r="I69" s="37">
        <v>-1.3150364655232227E-3</v>
      </c>
    </row>
  </sheetData>
  <mergeCells count="8">
    <mergeCell ref="D56:F56"/>
    <mergeCell ref="J10:L10"/>
    <mergeCell ref="J33:L33"/>
    <mergeCell ref="G10:I10"/>
    <mergeCell ref="G33:I33"/>
    <mergeCell ref="D33:F33"/>
    <mergeCell ref="D10:F10"/>
    <mergeCell ref="G56:I56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&amp;CSegmentbericht Länder&amp;RSeite &amp;P</oddFooter>
  </headerFooter>
  <rowBreaks count="2" manualBreakCount="2">
    <brk id="24" min="2" max="11" man="1"/>
    <brk id="47" min="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Drop Down 4">
              <controlPr locked="0" defaultSize="0" autoLine="0" autoPict="0">
                <anchor moveWithCells="1">
                  <from>
                    <xdr:col>3</xdr:col>
                    <xdr:colOff>266700</xdr:colOff>
                    <xdr:row>1</xdr:row>
                    <xdr:rowOff>99060</xdr:rowOff>
                  </from>
                  <to>
                    <xdr:col>4</xdr:col>
                    <xdr:colOff>327660</xdr:colOff>
                    <xdr:row>2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D9CE-E6F1-4D7D-89F4-D2AEC0CA1155}">
  <dimension ref="A1:K134"/>
  <sheetViews>
    <sheetView showGridLines="0" view="pageBreakPreview" topLeftCell="C1" zoomScale="85" zoomScaleNormal="100" zoomScaleSheetLayoutView="85" workbookViewId="0">
      <selection activeCell="F5" sqref="F5"/>
    </sheetView>
  </sheetViews>
  <sheetFormatPr baseColWidth="10" defaultColWidth="11.44140625" defaultRowHeight="13.2"/>
  <cols>
    <col min="1" max="1" width="56.44140625" style="279" hidden="1" customWidth="1"/>
    <col min="2" max="2" width="53.33203125" style="279" hidden="1" customWidth="1"/>
    <col min="3" max="3" width="57.33203125" style="279" bestFit="1" customWidth="1"/>
    <col min="4" max="4" width="13.33203125" style="280" bestFit="1" customWidth="1"/>
    <col min="5" max="5" width="10.6640625" style="280" customWidth="1"/>
    <col min="6" max="6" width="10.6640625" style="308" customWidth="1"/>
    <col min="7" max="7" width="10.6640625" style="280" customWidth="1"/>
    <col min="8" max="8" width="10.6640625" style="308" customWidth="1"/>
    <col min="9" max="9" width="10.6640625" style="280" customWidth="1"/>
    <col min="10" max="10" width="10.6640625" style="308" customWidth="1"/>
    <col min="11" max="11" width="10.6640625" style="280" customWidth="1"/>
    <col min="12" max="16384" width="11.44140625" style="279"/>
  </cols>
  <sheetData>
    <row r="1" spans="1:11">
      <c r="A1" s="279" t="s">
        <v>44</v>
      </c>
      <c r="F1" s="280"/>
      <c r="H1" s="280"/>
      <c r="J1" s="280"/>
    </row>
    <row r="2" spans="1:11">
      <c r="A2" s="279" t="s">
        <v>148</v>
      </c>
      <c r="F2" s="280"/>
      <c r="H2" s="280"/>
      <c r="J2" s="280"/>
    </row>
    <row r="3" spans="1:11">
      <c r="A3" s="279">
        <v>1</v>
      </c>
      <c r="F3" s="280"/>
      <c r="H3" s="280"/>
      <c r="J3" s="280"/>
    </row>
    <row r="4" spans="1:11">
      <c r="F4" s="280"/>
      <c r="H4" s="280"/>
      <c r="J4" s="280"/>
    </row>
    <row r="5" spans="1:11" ht="17.399999999999999">
      <c r="A5" s="281" t="s">
        <v>149</v>
      </c>
      <c r="B5" s="281" t="s">
        <v>150</v>
      </c>
      <c r="C5" s="282" t="str">
        <f>IF($A$3=1,$A$5,$B$5)</f>
        <v>Quartalsweise Segmentberichterstattung</v>
      </c>
      <c r="D5" s="283"/>
      <c r="E5" s="283"/>
      <c r="F5" s="284"/>
      <c r="G5" s="283"/>
      <c r="H5" s="284"/>
      <c r="I5" s="283"/>
      <c r="J5" s="284"/>
      <c r="K5" s="283"/>
    </row>
    <row r="6" spans="1:11" ht="17.399999999999999">
      <c r="A6" s="281"/>
      <c r="B6" s="281"/>
      <c r="C6" s="282"/>
      <c r="D6" s="283"/>
      <c r="E6" s="283"/>
      <c r="F6" s="284"/>
      <c r="G6" s="283"/>
      <c r="H6" s="284"/>
      <c r="I6" s="283"/>
      <c r="J6" s="284"/>
      <c r="K6" s="283"/>
    </row>
    <row r="7" spans="1:11">
      <c r="C7" s="285" t="str">
        <f>IF($A$3=1,$A$25,$B$25)</f>
        <v>Österreich</v>
      </c>
      <c r="D7" s="286"/>
      <c r="E7" s="286"/>
      <c r="F7" s="286"/>
      <c r="G7" s="286"/>
      <c r="H7" s="286"/>
      <c r="I7" s="286"/>
      <c r="J7" s="286"/>
      <c r="K7" s="286"/>
    </row>
    <row r="8" spans="1:11" ht="13.8" thickBot="1">
      <c r="C8" s="287"/>
      <c r="D8" s="176" t="s">
        <v>177</v>
      </c>
      <c r="E8" s="162" t="s">
        <v>178</v>
      </c>
      <c r="F8" s="176" t="s">
        <v>180</v>
      </c>
      <c r="G8" s="162" t="s">
        <v>231</v>
      </c>
      <c r="H8" s="176" t="s">
        <v>232</v>
      </c>
      <c r="I8" s="162" t="s">
        <v>234</v>
      </c>
      <c r="J8" s="176" t="s">
        <v>236</v>
      </c>
      <c r="K8" s="162" t="s">
        <v>241</v>
      </c>
    </row>
    <row r="9" spans="1:11">
      <c r="A9" s="288" t="s">
        <v>181</v>
      </c>
      <c r="B9" s="288" t="s">
        <v>207</v>
      </c>
      <c r="C9" s="289" t="str">
        <f>IF($A$3=1,$A$9,$B$9)</f>
        <v>Verrechnete Prämien</v>
      </c>
      <c r="D9" s="177">
        <v>836.86820051999996</v>
      </c>
      <c r="E9" s="163">
        <v>1334.11242844</v>
      </c>
      <c r="F9" s="177">
        <v>945.60975184000006</v>
      </c>
      <c r="G9" s="163">
        <v>927.28861946000006</v>
      </c>
      <c r="H9" s="177">
        <v>841.43178111999998</v>
      </c>
      <c r="I9" s="163">
        <v>1370.9726991399998</v>
      </c>
      <c r="J9" s="177">
        <v>1003.6678693099999</v>
      </c>
      <c r="K9" s="163">
        <v>911.78480403999993</v>
      </c>
    </row>
    <row r="10" spans="1:11">
      <c r="A10" s="288" t="s">
        <v>90</v>
      </c>
      <c r="B10" s="288" t="s">
        <v>93</v>
      </c>
      <c r="C10" s="290" t="str">
        <f>IF($A$3=1,$A$10,$B$10)</f>
        <v>Abgegrenzte Prämien</v>
      </c>
      <c r="D10" s="291">
        <v>789.23573346000001</v>
      </c>
      <c r="E10" s="292">
        <v>848.87881688999994</v>
      </c>
      <c r="F10" s="291">
        <v>802.51579628000002</v>
      </c>
      <c r="G10" s="292">
        <v>812.89970821999998</v>
      </c>
      <c r="H10" s="291">
        <v>778.19628471999999</v>
      </c>
      <c r="I10" s="292">
        <v>868.15461399000003</v>
      </c>
      <c r="J10" s="291">
        <v>842.94664325999997</v>
      </c>
      <c r="K10" s="292">
        <v>796.99530138</v>
      </c>
    </row>
    <row r="11" spans="1:11">
      <c r="A11" s="288" t="s">
        <v>224</v>
      </c>
      <c r="B11" s="288" t="s">
        <v>183</v>
      </c>
      <c r="C11" s="293" t="str">
        <f>IF($A$3=1,$A$11,$B$11)</f>
        <v>Finanzergebnis exkl. Ergebnis aus Anteilen an at equity bewerteten Unternehmen</v>
      </c>
      <c r="D11" s="178">
        <v>109.17801286000001</v>
      </c>
      <c r="E11" s="164">
        <v>153.42153019999998</v>
      </c>
      <c r="F11" s="178">
        <v>145.98598102</v>
      </c>
      <c r="G11" s="164">
        <v>143.34683749000001</v>
      </c>
      <c r="H11" s="178">
        <v>137.3461125</v>
      </c>
      <c r="I11" s="164">
        <v>101.80686350000001</v>
      </c>
      <c r="J11" s="178">
        <v>145.70533990000001</v>
      </c>
      <c r="K11" s="164">
        <v>152.62582204999998</v>
      </c>
    </row>
    <row r="12" spans="1:11">
      <c r="A12" s="288" t="s">
        <v>226</v>
      </c>
      <c r="B12" s="288" t="s">
        <v>179</v>
      </c>
      <c r="C12" s="293" t="str">
        <f>IF($A$3=1,$A$12,$B$12)</f>
        <v>Ergebnis aus Anteilen an at equity bewerteten Unternehmen</v>
      </c>
      <c r="D12" s="178">
        <v>1.2580559100000024</v>
      </c>
      <c r="E12" s="164">
        <v>-2.7762019900000001</v>
      </c>
      <c r="F12" s="178">
        <v>3.10474206</v>
      </c>
      <c r="G12" s="164">
        <v>3.1875450699999996</v>
      </c>
      <c r="H12" s="178">
        <v>19.58971768</v>
      </c>
      <c r="I12" s="164">
        <v>-0.35851690000000003</v>
      </c>
      <c r="J12" s="178">
        <v>8.9070935300000009</v>
      </c>
      <c r="K12" s="164">
        <v>4.01883765</v>
      </c>
    </row>
    <row r="13" spans="1:11">
      <c r="A13" s="288" t="s">
        <v>184</v>
      </c>
      <c r="B13" s="288" t="s">
        <v>119</v>
      </c>
      <c r="C13" s="293" t="str">
        <f>IF($A$3=1,$A$13,$B$13)</f>
        <v>Sonstige Erträge</v>
      </c>
      <c r="D13" s="178">
        <v>2.6089686699999994</v>
      </c>
      <c r="E13" s="164">
        <v>5.2745025500000002</v>
      </c>
      <c r="F13" s="178">
        <v>9.4162249800000009</v>
      </c>
      <c r="G13" s="164">
        <v>4.3865424699999993</v>
      </c>
      <c r="H13" s="178">
        <v>8.6626218699999988</v>
      </c>
      <c r="I13" s="164">
        <v>5.3795603600000002</v>
      </c>
      <c r="J13" s="178">
        <v>3.8272609100000001</v>
      </c>
      <c r="K13" s="164">
        <v>2.2108106900000002</v>
      </c>
    </row>
    <row r="14" spans="1:11">
      <c r="A14" s="288" t="s">
        <v>185</v>
      </c>
      <c r="B14" s="288" t="s">
        <v>186</v>
      </c>
      <c r="C14" s="290" t="str">
        <f>IF($A$3=1,$A$14,$B$14)</f>
        <v>Aufwendungen für Versicherungsfälle</v>
      </c>
      <c r="D14" s="291">
        <v>-693.51477791000002</v>
      </c>
      <c r="E14" s="292">
        <v>-751.56752710000001</v>
      </c>
      <c r="F14" s="291">
        <v>-737.80174690000001</v>
      </c>
      <c r="G14" s="292">
        <v>-759.13656152999999</v>
      </c>
      <c r="H14" s="291">
        <v>-670.81912399999999</v>
      </c>
      <c r="I14" s="292">
        <v>-751.92484380000008</v>
      </c>
      <c r="J14" s="291">
        <v>-781.9309275999999</v>
      </c>
      <c r="K14" s="292">
        <v>-727.35772343000008</v>
      </c>
    </row>
    <row r="15" spans="1:11">
      <c r="A15" s="288" t="s">
        <v>187</v>
      </c>
      <c r="B15" s="288" t="s">
        <v>94</v>
      </c>
      <c r="C15" s="293" t="str">
        <f>IF($A$3=1,$A$15,$B$15)</f>
        <v>Aufwendungen für Versicherungsabschluss und -verwaltung</v>
      </c>
      <c r="D15" s="178">
        <v>-144.18862959000001</v>
      </c>
      <c r="E15" s="164">
        <v>-192.65881603</v>
      </c>
      <c r="F15" s="178">
        <v>-164.42098801</v>
      </c>
      <c r="G15" s="164">
        <v>-162.23047324999999</v>
      </c>
      <c r="H15" s="178">
        <v>-172.46312781</v>
      </c>
      <c r="I15" s="164">
        <v>-198.70307527</v>
      </c>
      <c r="J15" s="178">
        <v>-159.79570602999999</v>
      </c>
      <c r="K15" s="164">
        <v>-162.17990267000002</v>
      </c>
    </row>
    <row r="16" spans="1:11">
      <c r="A16" s="288" t="s">
        <v>188</v>
      </c>
      <c r="B16" s="288" t="s">
        <v>130</v>
      </c>
      <c r="C16" s="293" t="str">
        <f>IF($A$3=1,$A$16,$B$16)</f>
        <v>Sonstige Aufwendungen</v>
      </c>
      <c r="D16" s="178">
        <v>-8.4923371799999998</v>
      </c>
      <c r="E16" s="164">
        <v>-6.2209338000000001</v>
      </c>
      <c r="F16" s="178">
        <v>-7.3213610300000003</v>
      </c>
      <c r="G16" s="164">
        <v>-4.6969393699999999</v>
      </c>
      <c r="H16" s="178">
        <v>-9.4453908400000017</v>
      </c>
      <c r="I16" s="164">
        <v>-1.3944835200000001</v>
      </c>
      <c r="J16" s="178">
        <v>-5.5213024100000014</v>
      </c>
      <c r="K16" s="164">
        <v>-5.86482174</v>
      </c>
    </row>
    <row r="17" spans="1:11">
      <c r="A17" s="288" t="s">
        <v>208</v>
      </c>
      <c r="B17" s="288" t="s">
        <v>214</v>
      </c>
      <c r="C17" s="294" t="str">
        <f>IF($A$3=1,$A$17,$B$17)</f>
        <v>Operatives Gruppenergebnis</v>
      </c>
      <c r="D17" s="224">
        <v>56.085026220000003</v>
      </c>
      <c r="E17" s="223">
        <v>54.351370719999998</v>
      </c>
      <c r="F17" s="224">
        <v>51.478648399999997</v>
      </c>
      <c r="G17" s="223">
        <v>37.7566591</v>
      </c>
      <c r="H17" s="224">
        <v>91.067094119999993</v>
      </c>
      <c r="I17" s="223">
        <v>22.960118359999996</v>
      </c>
      <c r="J17" s="224">
        <v>54.138401560000005</v>
      </c>
      <c r="K17" s="223">
        <v>60.448323930000008</v>
      </c>
    </row>
    <row r="18" spans="1:11">
      <c r="A18" s="288" t="s">
        <v>210</v>
      </c>
      <c r="B18" s="288" t="s">
        <v>211</v>
      </c>
      <c r="C18" s="295" t="str">
        <f>IF($A$3=1,$A$18,$B$18)</f>
        <v>Anpassungen</v>
      </c>
      <c r="D18" s="296">
        <v>0</v>
      </c>
      <c r="E18" s="297">
        <v>0</v>
      </c>
      <c r="F18" s="296">
        <v>0</v>
      </c>
      <c r="G18" s="297">
        <v>0</v>
      </c>
      <c r="H18" s="296">
        <v>0</v>
      </c>
      <c r="I18" s="297">
        <v>0</v>
      </c>
      <c r="J18" s="296">
        <v>0</v>
      </c>
      <c r="K18" s="297">
        <v>0</v>
      </c>
    </row>
    <row r="19" spans="1:11" ht="13.8" thickBot="1">
      <c r="A19" s="288" t="s">
        <v>172</v>
      </c>
      <c r="B19" s="288" t="s">
        <v>173</v>
      </c>
      <c r="C19" s="298" t="str">
        <f>IF($A$3=1,$A$19,$B$19)</f>
        <v>Ergebnis vor Steuern</v>
      </c>
      <c r="D19" s="226">
        <v>56.085026220000003</v>
      </c>
      <c r="E19" s="225">
        <v>54.351370719999998</v>
      </c>
      <c r="F19" s="226">
        <v>51.478648399999997</v>
      </c>
      <c r="G19" s="225">
        <v>37.7566591</v>
      </c>
      <c r="H19" s="226">
        <v>91.067094119999993</v>
      </c>
      <c r="I19" s="225">
        <v>22.960118359999996</v>
      </c>
      <c r="J19" s="226">
        <v>54.138401560000005</v>
      </c>
      <c r="K19" s="225">
        <v>60.448323930000008</v>
      </c>
    </row>
    <row r="20" spans="1:11">
      <c r="A20" s="288"/>
      <c r="B20" s="288"/>
      <c r="C20" s="299"/>
      <c r="D20" s="300"/>
      <c r="E20" s="300"/>
      <c r="F20" s="301"/>
      <c r="G20" s="300"/>
      <c r="H20" s="301"/>
      <c r="I20" s="300"/>
      <c r="J20" s="301"/>
      <c r="K20" s="300"/>
    </row>
    <row r="21" spans="1:11">
      <c r="D21" s="284"/>
      <c r="E21" s="284"/>
      <c r="F21" s="284"/>
      <c r="G21" s="284"/>
      <c r="H21" s="284"/>
      <c r="I21" s="284"/>
      <c r="J21" s="284"/>
      <c r="K21" s="284"/>
    </row>
    <row r="22" spans="1:11">
      <c r="C22" s="285" t="str">
        <f>IF($A$3=1,$A$26,$B$26)</f>
        <v>Tschechische Republik</v>
      </c>
      <c r="D22" s="286"/>
      <c r="E22" s="286"/>
      <c r="F22" s="286"/>
      <c r="G22" s="286"/>
      <c r="H22" s="286"/>
      <c r="I22" s="286"/>
      <c r="J22" s="286"/>
      <c r="K22" s="286"/>
    </row>
    <row r="23" spans="1:11" ht="13.8" thickBot="1">
      <c r="C23" s="287"/>
      <c r="D23" s="176" t="s">
        <v>177</v>
      </c>
      <c r="E23" s="162" t="s">
        <v>178</v>
      </c>
      <c r="F23" s="176" t="s">
        <v>180</v>
      </c>
      <c r="G23" s="162" t="s">
        <v>231</v>
      </c>
      <c r="H23" s="176" t="s">
        <v>232</v>
      </c>
      <c r="I23" s="162" t="s">
        <v>234</v>
      </c>
      <c r="J23" s="176" t="s">
        <v>236</v>
      </c>
      <c r="K23" s="162" t="str">
        <f>K8</f>
        <v>Q3 22</v>
      </c>
    </row>
    <row r="24" spans="1:11">
      <c r="C24" s="289" t="str">
        <f>IF($A$3=1,$A$9,$B$9)</f>
        <v>Verrechnete Prämien</v>
      </c>
      <c r="D24" s="177">
        <v>435.41037892999998</v>
      </c>
      <c r="E24" s="163">
        <v>479.64926818999999</v>
      </c>
      <c r="F24" s="177">
        <v>465.90243102999995</v>
      </c>
      <c r="G24" s="163">
        <v>459.97391862000001</v>
      </c>
      <c r="H24" s="177">
        <v>459.41384013999999</v>
      </c>
      <c r="I24" s="163">
        <v>582.46461956999997</v>
      </c>
      <c r="J24" s="177">
        <v>523.96280997999997</v>
      </c>
      <c r="K24" s="163">
        <v>513.80803278000008</v>
      </c>
    </row>
    <row r="25" spans="1:11">
      <c r="A25" s="302" t="s">
        <v>27</v>
      </c>
      <c r="B25" s="302" t="s">
        <v>59</v>
      </c>
      <c r="C25" s="290" t="str">
        <f>IF($A$3=1,$A$10,$B$10)</f>
        <v>Abgegrenzte Prämien</v>
      </c>
      <c r="D25" s="291">
        <v>322.33693903</v>
      </c>
      <c r="E25" s="292">
        <v>342.44671961</v>
      </c>
      <c r="F25" s="291">
        <v>351.94985350999997</v>
      </c>
      <c r="G25" s="292">
        <v>352.95739631999999</v>
      </c>
      <c r="H25" s="291">
        <v>352.45079681999999</v>
      </c>
      <c r="I25" s="292">
        <v>390.65267850999999</v>
      </c>
      <c r="J25" s="291">
        <v>392.50834719000005</v>
      </c>
      <c r="K25" s="292">
        <v>398.61642618000002</v>
      </c>
    </row>
    <row r="26" spans="1:11">
      <c r="A26" s="302" t="s">
        <v>28</v>
      </c>
      <c r="B26" s="302" t="s">
        <v>69</v>
      </c>
      <c r="C26" s="293" t="str">
        <f>IF($A$3=1,$A$11,$B$11)</f>
        <v>Finanzergebnis exkl. Ergebnis aus Anteilen an at equity bewerteten Unternehmen</v>
      </c>
      <c r="D26" s="178">
        <v>12.396309909999999</v>
      </c>
      <c r="E26" s="164">
        <v>21.30974711</v>
      </c>
      <c r="F26" s="178">
        <v>17.919538410000001</v>
      </c>
      <c r="G26" s="164">
        <v>19.62038561</v>
      </c>
      <c r="H26" s="178">
        <v>12.12799798</v>
      </c>
      <c r="I26" s="164">
        <v>29.104537009999998</v>
      </c>
      <c r="J26" s="178">
        <v>17.527413410000001</v>
      </c>
      <c r="K26" s="164">
        <v>13.745888539999999</v>
      </c>
    </row>
    <row r="27" spans="1:11">
      <c r="A27" s="302" t="s">
        <v>33</v>
      </c>
      <c r="B27" s="302" t="s">
        <v>61</v>
      </c>
      <c r="C27" s="293" t="str">
        <f>IF($A$3=1,$A$12,$B$12)</f>
        <v>Ergebnis aus Anteilen an at equity bewerteten Unternehmen</v>
      </c>
      <c r="D27" s="178">
        <v>-0.34733046999999995</v>
      </c>
      <c r="E27" s="164">
        <v>6.3851930000000001E-2</v>
      </c>
      <c r="F27" s="178">
        <v>1.2362448899999998</v>
      </c>
      <c r="G27" s="164">
        <v>1.3962497899999999</v>
      </c>
      <c r="H27" s="178">
        <v>-1.5567254100000001</v>
      </c>
      <c r="I27" s="164">
        <v>0</v>
      </c>
      <c r="J27" s="178">
        <v>0</v>
      </c>
      <c r="K27" s="164">
        <v>0</v>
      </c>
    </row>
    <row r="28" spans="1:11">
      <c r="A28" s="302" t="s">
        <v>201</v>
      </c>
      <c r="B28" s="302" t="s">
        <v>202</v>
      </c>
      <c r="C28" s="293" t="str">
        <f>IF($A$3=1,$A$13,$B$13)</f>
        <v>Sonstige Erträge</v>
      </c>
      <c r="D28" s="178">
        <v>9.2706926999999997</v>
      </c>
      <c r="E28" s="164">
        <v>9.3977893800000007</v>
      </c>
      <c r="F28" s="178">
        <v>5.46005699</v>
      </c>
      <c r="G28" s="164">
        <v>6.4389040800000004</v>
      </c>
      <c r="H28" s="178">
        <v>9.0494638799999993</v>
      </c>
      <c r="I28" s="164">
        <v>8.1248154899999996</v>
      </c>
      <c r="J28" s="178">
        <v>4.7027513399999998</v>
      </c>
      <c r="K28" s="164">
        <v>4.1919904800000003</v>
      </c>
    </row>
    <row r="29" spans="1:11">
      <c r="A29" s="302" t="s">
        <v>203</v>
      </c>
      <c r="B29" s="302" t="s">
        <v>213</v>
      </c>
      <c r="C29" s="290" t="str">
        <f>IF($A$3=1,$A$14,$B$14)</f>
        <v>Aufwendungen für Versicherungsfälle</v>
      </c>
      <c r="D29" s="291">
        <v>-211.97585042000003</v>
      </c>
      <c r="E29" s="292">
        <v>-223.80819808000001</v>
      </c>
      <c r="F29" s="291">
        <v>-217.45963219999999</v>
      </c>
      <c r="G29" s="292">
        <v>-211.29415863</v>
      </c>
      <c r="H29" s="291">
        <v>-176.21785754000001</v>
      </c>
      <c r="I29" s="292">
        <v>-253.68808754000003</v>
      </c>
      <c r="J29" s="291">
        <v>-229.6458154</v>
      </c>
      <c r="K29" s="292">
        <v>-216.97680872999999</v>
      </c>
    </row>
    <row r="30" spans="1:11">
      <c r="A30" s="302" t="s">
        <v>204</v>
      </c>
      <c r="B30" s="302" t="s">
        <v>205</v>
      </c>
      <c r="C30" s="293" t="str">
        <f>IF($A$3=1,$A$15,$B$15)</f>
        <v>Aufwendungen für Versicherungsabschluss und -verwaltung</v>
      </c>
      <c r="D30" s="178">
        <v>-97.183830039999989</v>
      </c>
      <c r="E30" s="164">
        <v>-91.083489889999996</v>
      </c>
      <c r="F30" s="178">
        <v>-105.29187587</v>
      </c>
      <c r="G30" s="164">
        <v>-108.5601898</v>
      </c>
      <c r="H30" s="178">
        <v>-123.32410398</v>
      </c>
      <c r="I30" s="164">
        <v>-113.39383909999999</v>
      </c>
      <c r="J30" s="178">
        <v>-132.29739052000002</v>
      </c>
      <c r="K30" s="164">
        <v>-134.94851136000003</v>
      </c>
    </row>
    <row r="31" spans="1:11">
      <c r="A31" s="302" t="s">
        <v>100</v>
      </c>
      <c r="B31" s="302" t="s">
        <v>101</v>
      </c>
      <c r="C31" s="293" t="str">
        <f>IF($A$3=1,$A$16,$B$16)</f>
        <v>Sonstige Aufwendungen</v>
      </c>
      <c r="D31" s="178">
        <v>4.8516292500000002</v>
      </c>
      <c r="E31" s="164">
        <v>-10.898539169999999</v>
      </c>
      <c r="F31" s="178">
        <v>-4.3460612599999999</v>
      </c>
      <c r="G31" s="164">
        <v>-8.79214144</v>
      </c>
      <c r="H31" s="178">
        <v>-34.295149500000001</v>
      </c>
      <c r="I31" s="164">
        <v>-10.568541849999999</v>
      </c>
      <c r="J31" s="178">
        <v>-9.1033524599999982</v>
      </c>
      <c r="K31" s="164">
        <v>-11.3987806</v>
      </c>
    </row>
    <row r="32" spans="1:11">
      <c r="A32" s="302" t="s">
        <v>30</v>
      </c>
      <c r="B32" s="302" t="s">
        <v>68</v>
      </c>
      <c r="C32" s="294" t="str">
        <f>IF($A$3=1,$A$17,$B$17)</f>
        <v>Operatives Gruppenergebnis</v>
      </c>
      <c r="D32" s="224">
        <v>39.348559960000003</v>
      </c>
      <c r="E32" s="223">
        <v>47.427880889999997</v>
      </c>
      <c r="F32" s="224">
        <v>49.468124469999999</v>
      </c>
      <c r="G32" s="223">
        <v>51.766445929999996</v>
      </c>
      <c r="H32" s="224">
        <v>38.234422250000001</v>
      </c>
      <c r="I32" s="223">
        <v>50.231562519999997</v>
      </c>
      <c r="J32" s="224">
        <v>43.691953560000002</v>
      </c>
      <c r="K32" s="223">
        <v>53.230204510000007</v>
      </c>
    </row>
    <row r="33" spans="3:11">
      <c r="C33" s="295" t="str">
        <f>IF($A$3=1,$A$18,$B$18)</f>
        <v>Anpassungen</v>
      </c>
      <c r="D33" s="296">
        <v>0</v>
      </c>
      <c r="E33" s="297">
        <v>0</v>
      </c>
      <c r="F33" s="296">
        <v>0</v>
      </c>
      <c r="G33" s="297">
        <v>0</v>
      </c>
      <c r="H33" s="296">
        <v>0</v>
      </c>
      <c r="I33" s="297">
        <v>0</v>
      </c>
      <c r="J33" s="296">
        <v>0</v>
      </c>
      <c r="K33" s="297">
        <v>0</v>
      </c>
    </row>
    <row r="34" spans="3:11" ht="13.8" thickBot="1">
      <c r="C34" s="303" t="str">
        <f>IF($A$3=1,$A$19,$B$19)</f>
        <v>Ergebnis vor Steuern</v>
      </c>
      <c r="D34" s="226">
        <v>39.348559960000003</v>
      </c>
      <c r="E34" s="225">
        <v>47.427880889999997</v>
      </c>
      <c r="F34" s="226">
        <v>49.468124469999999</v>
      </c>
      <c r="G34" s="225">
        <v>51.766445929999996</v>
      </c>
      <c r="H34" s="226">
        <v>38.234422250000001</v>
      </c>
      <c r="I34" s="225">
        <v>50.231562519999997</v>
      </c>
      <c r="J34" s="226">
        <v>43.691953560000002</v>
      </c>
      <c r="K34" s="225">
        <v>53.230204510000007</v>
      </c>
    </row>
    <row r="35" spans="3:11">
      <c r="C35" s="285"/>
      <c r="D35" s="286"/>
      <c r="E35" s="286"/>
      <c r="F35" s="286"/>
      <c r="G35" s="286"/>
      <c r="H35" s="286"/>
      <c r="I35" s="286"/>
      <c r="J35" s="286"/>
      <c r="K35" s="286"/>
    </row>
    <row r="36" spans="3:11">
      <c r="C36" s="304"/>
      <c r="D36" s="284"/>
      <c r="E36" s="284"/>
      <c r="F36" s="284"/>
      <c r="G36" s="284"/>
      <c r="H36" s="284"/>
      <c r="I36" s="284"/>
      <c r="J36" s="284"/>
      <c r="K36" s="284"/>
    </row>
    <row r="37" spans="3:11">
      <c r="C37" s="304"/>
      <c r="D37" s="284"/>
      <c r="E37" s="284"/>
      <c r="F37" s="284"/>
      <c r="G37" s="284"/>
      <c r="H37" s="284"/>
      <c r="I37" s="284"/>
      <c r="J37" s="284"/>
      <c r="K37" s="284"/>
    </row>
    <row r="38" spans="3:11">
      <c r="C38" s="304"/>
      <c r="D38" s="284"/>
      <c r="E38" s="284"/>
      <c r="F38" s="284"/>
      <c r="G38" s="284"/>
      <c r="H38" s="284"/>
      <c r="I38" s="284"/>
      <c r="J38" s="284"/>
      <c r="K38" s="284"/>
    </row>
    <row r="39" spans="3:11">
      <c r="C39" s="285"/>
      <c r="D39" s="286"/>
      <c r="E39" s="286"/>
      <c r="F39" s="286"/>
      <c r="G39" s="286"/>
      <c r="H39" s="286"/>
      <c r="I39" s="286"/>
      <c r="J39" s="286"/>
      <c r="K39" s="286"/>
    </row>
    <row r="40" spans="3:11">
      <c r="C40" s="285"/>
      <c r="D40" s="286"/>
      <c r="E40" s="286"/>
      <c r="F40" s="286"/>
      <c r="G40" s="286"/>
      <c r="H40" s="286"/>
      <c r="I40" s="286"/>
      <c r="J40" s="286"/>
      <c r="K40" s="286"/>
    </row>
    <row r="41" spans="3:11">
      <c r="C41" s="285" t="str">
        <f>IF($A$3=1,$A$27,$B$27)</f>
        <v>Polen</v>
      </c>
      <c r="D41" s="286"/>
      <c r="E41" s="286"/>
      <c r="F41" s="286"/>
      <c r="G41" s="286"/>
      <c r="H41" s="286"/>
      <c r="I41" s="286"/>
      <c r="J41" s="286"/>
      <c r="K41" s="286"/>
    </row>
    <row r="42" spans="3:11" ht="13.8" thickBot="1">
      <c r="C42" s="287"/>
      <c r="D42" s="176" t="s">
        <v>177</v>
      </c>
      <c r="E42" s="162" t="s">
        <v>178</v>
      </c>
      <c r="F42" s="176" t="s">
        <v>180</v>
      </c>
      <c r="G42" s="162" t="s">
        <v>231</v>
      </c>
      <c r="H42" s="176" t="s">
        <v>232</v>
      </c>
      <c r="I42" s="162" t="s">
        <v>234</v>
      </c>
      <c r="J42" s="176" t="s">
        <v>236</v>
      </c>
      <c r="K42" s="162" t="str">
        <f>K23</f>
        <v>Q3 22</v>
      </c>
    </row>
    <row r="43" spans="3:11">
      <c r="C43" s="289" t="str">
        <f>IF($A$3=1,$A$9,$B$9)</f>
        <v>Verrechnete Prämien</v>
      </c>
      <c r="D43" s="177">
        <v>307.15942288000002</v>
      </c>
      <c r="E43" s="163">
        <v>325.32574636000004</v>
      </c>
      <c r="F43" s="177">
        <v>315.39434451</v>
      </c>
      <c r="G43" s="163">
        <v>310.58664106999998</v>
      </c>
      <c r="H43" s="177">
        <v>328.48474085000004</v>
      </c>
      <c r="I43" s="163">
        <v>336.56381046000001</v>
      </c>
      <c r="J43" s="177">
        <v>322.45556274</v>
      </c>
      <c r="K43" s="163">
        <v>332.16964326999999</v>
      </c>
    </row>
    <row r="44" spans="3:11">
      <c r="C44" s="290" t="str">
        <f>IF($A$3=1,$A$10,$B$10)</f>
        <v>Abgegrenzte Prämien</v>
      </c>
      <c r="D44" s="291">
        <v>236.86522461999999</v>
      </c>
      <c r="E44" s="292">
        <v>237.65449753000001</v>
      </c>
      <c r="F44" s="291">
        <v>242.99901764999998</v>
      </c>
      <c r="G44" s="292">
        <v>247.79869528</v>
      </c>
      <c r="H44" s="291">
        <v>254.57690919999999</v>
      </c>
      <c r="I44" s="292">
        <v>248.91310362999999</v>
      </c>
      <c r="J44" s="291">
        <v>245.22012240999996</v>
      </c>
      <c r="K44" s="292">
        <v>253.61927370000001</v>
      </c>
    </row>
    <row r="45" spans="3:11">
      <c r="C45" s="293" t="str">
        <f>IF($A$3=1,$A$11,$B$11)</f>
        <v>Finanzergebnis exkl. Ergebnis aus Anteilen an at equity bewerteten Unternehmen</v>
      </c>
      <c r="D45" s="178">
        <v>7.13594303</v>
      </c>
      <c r="E45" s="164">
        <v>10.87320989</v>
      </c>
      <c r="F45" s="178">
        <v>5.8152283499999999</v>
      </c>
      <c r="G45" s="164">
        <v>7.88797617</v>
      </c>
      <c r="H45" s="178">
        <v>-0.62972740000000005</v>
      </c>
      <c r="I45" s="164">
        <v>2.7106577700000001</v>
      </c>
      <c r="J45" s="178">
        <v>4.3950989600000003</v>
      </c>
      <c r="K45" s="164">
        <v>4.8651683800000001</v>
      </c>
    </row>
    <row r="46" spans="3:11">
      <c r="C46" s="293" t="str">
        <f>IF($A$3=1,$A$12,$B$12)</f>
        <v>Ergebnis aus Anteilen an at equity bewerteten Unternehmen</v>
      </c>
      <c r="D46" s="178">
        <v>0</v>
      </c>
      <c r="E46" s="164">
        <v>0</v>
      </c>
      <c r="F46" s="178">
        <v>0</v>
      </c>
      <c r="G46" s="164">
        <v>0</v>
      </c>
      <c r="H46" s="178">
        <v>0</v>
      </c>
      <c r="I46" s="164">
        <v>0</v>
      </c>
      <c r="J46" s="178">
        <v>0</v>
      </c>
      <c r="K46" s="164">
        <v>0</v>
      </c>
    </row>
    <row r="47" spans="3:11">
      <c r="C47" s="293" t="str">
        <f>IF($A$3=1,$A$13,$B$13)</f>
        <v>Sonstige Erträge</v>
      </c>
      <c r="D47" s="178">
        <v>0.51452695999999998</v>
      </c>
      <c r="E47" s="164">
        <v>3.7173722400000004</v>
      </c>
      <c r="F47" s="178">
        <v>1.77035874</v>
      </c>
      <c r="G47" s="164">
        <v>2.1655859799999999</v>
      </c>
      <c r="H47" s="178">
        <v>1.8989272800000001</v>
      </c>
      <c r="I47" s="164">
        <v>3.58845964</v>
      </c>
      <c r="J47" s="178">
        <v>5.6716219099999998</v>
      </c>
      <c r="K47" s="164">
        <v>4.1254530300000001</v>
      </c>
    </row>
    <row r="48" spans="3:11">
      <c r="C48" s="290" t="str">
        <f>IF($A$3=1,$A$14,$B$14)</f>
        <v>Aufwendungen für Versicherungsfälle</v>
      </c>
      <c r="D48" s="291">
        <v>-170.01587767000001</v>
      </c>
      <c r="E48" s="292">
        <v>-170.33505238000001</v>
      </c>
      <c r="F48" s="291">
        <v>-168.71284930000002</v>
      </c>
      <c r="G48" s="292">
        <v>-173.50459527999999</v>
      </c>
      <c r="H48" s="291">
        <v>-158.66743613999998</v>
      </c>
      <c r="I48" s="292">
        <v>-171.38604588999999</v>
      </c>
      <c r="J48" s="291">
        <v>-166.09839231000001</v>
      </c>
      <c r="K48" s="292">
        <v>-175.17586503999999</v>
      </c>
    </row>
    <row r="49" spans="3:11">
      <c r="C49" s="293" t="str">
        <f>IF($A$3=1,$A$15,$B$15)</f>
        <v>Aufwendungen für Versicherungsabschluss und -verwaltung</v>
      </c>
      <c r="D49" s="178">
        <v>-65.41151090999999</v>
      </c>
      <c r="E49" s="164">
        <v>-57.920898510000001</v>
      </c>
      <c r="F49" s="178">
        <v>-55.899544859999999</v>
      </c>
      <c r="G49" s="164">
        <v>-59.466660140000002</v>
      </c>
      <c r="H49" s="178">
        <v>-67.796716979999985</v>
      </c>
      <c r="I49" s="164">
        <v>-64.968920050000008</v>
      </c>
      <c r="J49" s="178">
        <v>-63.157144819999999</v>
      </c>
      <c r="K49" s="164">
        <v>-65.373128710000003</v>
      </c>
    </row>
    <row r="50" spans="3:11">
      <c r="C50" s="293" t="str">
        <f>IF($A$3=1,$A$16,$B$16)</f>
        <v>Sonstige Aufwendungen</v>
      </c>
      <c r="D50" s="178">
        <v>-21.405580319999999</v>
      </c>
      <c r="E50" s="164">
        <v>-8.2882408999999999</v>
      </c>
      <c r="F50" s="178">
        <v>-7.9048891799999996</v>
      </c>
      <c r="G50" s="164">
        <v>-7.4917378600000006</v>
      </c>
      <c r="H50" s="178">
        <v>-9.9935332599999995</v>
      </c>
      <c r="I50" s="164">
        <v>-7.5690881399999999</v>
      </c>
      <c r="J50" s="178">
        <v>-8.7092682999999997</v>
      </c>
      <c r="K50" s="164">
        <v>-9.6597603100000011</v>
      </c>
    </row>
    <row r="51" spans="3:11">
      <c r="C51" s="294" t="str">
        <f>IF($A$3=1,$A$17,$B$17)</f>
        <v>Operatives Gruppenergebnis</v>
      </c>
      <c r="D51" s="224">
        <v>-12.317274289999999</v>
      </c>
      <c r="E51" s="223">
        <v>15.700887869999999</v>
      </c>
      <c r="F51" s="224">
        <v>18.067321399999997</v>
      </c>
      <c r="G51" s="223">
        <v>17.389264149999999</v>
      </c>
      <c r="H51" s="224">
        <v>19.3884227</v>
      </c>
      <c r="I51" s="223">
        <v>11.288166960000002</v>
      </c>
      <c r="J51" s="224">
        <v>17.322037850000001</v>
      </c>
      <c r="K51" s="223">
        <v>12.40114105</v>
      </c>
    </row>
    <row r="52" spans="3:11">
      <c r="C52" s="295" t="str">
        <f>IF($A$3=1,$A$18,$B$18)</f>
        <v>Anpassungen</v>
      </c>
      <c r="D52" s="296">
        <v>8.9694699999999985E-3</v>
      </c>
      <c r="E52" s="297">
        <v>0</v>
      </c>
      <c r="F52" s="296">
        <v>0</v>
      </c>
      <c r="G52" s="297">
        <v>0</v>
      </c>
      <c r="H52" s="296">
        <v>-0.68815711999999996</v>
      </c>
      <c r="I52" s="297">
        <v>0</v>
      </c>
      <c r="J52" s="296">
        <v>0</v>
      </c>
      <c r="K52" s="297">
        <v>0</v>
      </c>
    </row>
    <row r="53" spans="3:11" ht="13.8" thickBot="1">
      <c r="C53" s="303" t="str">
        <f>IF($A$3=1,$A$19,$B$19)</f>
        <v>Ergebnis vor Steuern</v>
      </c>
      <c r="D53" s="228">
        <v>-12.30830482</v>
      </c>
      <c r="E53" s="227">
        <v>15.700887869999999</v>
      </c>
      <c r="F53" s="228">
        <v>18.067321399999997</v>
      </c>
      <c r="G53" s="227">
        <v>17.389264149999999</v>
      </c>
      <c r="H53" s="228">
        <v>18.70026558</v>
      </c>
      <c r="I53" s="227">
        <v>11.288166960000002</v>
      </c>
      <c r="J53" s="228">
        <v>17.322037850000001</v>
      </c>
      <c r="K53" s="227">
        <v>12.40114105</v>
      </c>
    </row>
    <row r="54" spans="3:11">
      <c r="C54" s="299"/>
      <c r="D54" s="300"/>
      <c r="E54" s="300"/>
      <c r="F54" s="300"/>
      <c r="G54" s="300"/>
      <c r="H54" s="300"/>
      <c r="I54" s="300"/>
      <c r="J54" s="300"/>
      <c r="K54" s="300"/>
    </row>
    <row r="55" spans="3:11">
      <c r="C55" s="299"/>
      <c r="D55" s="300"/>
      <c r="E55" s="300"/>
      <c r="F55" s="300"/>
      <c r="G55" s="300"/>
      <c r="H55" s="300"/>
      <c r="I55" s="300"/>
      <c r="J55" s="300"/>
      <c r="K55" s="300"/>
    </row>
    <row r="56" spans="3:11">
      <c r="C56" s="285" t="str">
        <f>IF($A$3=1,$A$28,$B$28)</f>
        <v xml:space="preserve">Erweiterte CEE </v>
      </c>
      <c r="D56" s="286"/>
      <c r="E56" s="286"/>
      <c r="F56" s="286"/>
      <c r="G56" s="286"/>
      <c r="H56" s="286"/>
      <c r="I56" s="286"/>
      <c r="J56" s="286"/>
      <c r="K56" s="286"/>
    </row>
    <row r="57" spans="3:11" ht="13.8" thickBot="1">
      <c r="C57" s="287"/>
      <c r="D57" s="176" t="s">
        <v>177</v>
      </c>
      <c r="E57" s="162" t="s">
        <v>178</v>
      </c>
      <c r="F57" s="176" t="s">
        <v>180</v>
      </c>
      <c r="G57" s="162" t="s">
        <v>231</v>
      </c>
      <c r="H57" s="176" t="s">
        <v>232</v>
      </c>
      <c r="I57" s="162" t="s">
        <v>234</v>
      </c>
      <c r="J57" s="176" t="s">
        <v>236</v>
      </c>
      <c r="K57" s="162" t="str">
        <f>K42</f>
        <v>Q3 22</v>
      </c>
    </row>
    <row r="58" spans="3:11">
      <c r="C58" s="289" t="str">
        <f>IF($A$3=1,$A$9,$B$9)</f>
        <v>Verrechnete Prämien</v>
      </c>
      <c r="D58" s="177">
        <v>661.63552988999993</v>
      </c>
      <c r="E58" s="163">
        <v>742.97636021000005</v>
      </c>
      <c r="F58" s="177">
        <v>688.52729870000007</v>
      </c>
      <c r="G58" s="163">
        <v>695.60915637999994</v>
      </c>
      <c r="H58" s="177">
        <v>759.62053026000001</v>
      </c>
      <c r="I58" s="163">
        <v>890.87417202999984</v>
      </c>
      <c r="J58" s="177">
        <v>831.22447085999988</v>
      </c>
      <c r="K58" s="163">
        <v>967.56531460000008</v>
      </c>
    </row>
    <row r="59" spans="3:11">
      <c r="C59" s="290" t="str">
        <f>IF($A$3=1,$A$10,$B$10)</f>
        <v>Abgegrenzte Prämien</v>
      </c>
      <c r="D59" s="291">
        <v>525.62133093</v>
      </c>
      <c r="E59" s="292">
        <v>526.29645334000008</v>
      </c>
      <c r="F59" s="291">
        <v>545.66835059000005</v>
      </c>
      <c r="G59" s="292">
        <v>548.71321221999995</v>
      </c>
      <c r="H59" s="291">
        <v>580.0064687900001</v>
      </c>
      <c r="I59" s="292">
        <v>597.07333789999996</v>
      </c>
      <c r="J59" s="291">
        <v>627.29533149999997</v>
      </c>
      <c r="K59" s="292">
        <v>809.79743351000002</v>
      </c>
    </row>
    <row r="60" spans="3:11">
      <c r="C60" s="293" t="str">
        <f>IF($A$3=1,$A$11,$B$11)</f>
        <v>Finanzergebnis exkl. Ergebnis aus Anteilen an at equity bewerteten Unternehmen</v>
      </c>
      <c r="D60" s="178">
        <v>26.440844479999999</v>
      </c>
      <c r="E60" s="164">
        <v>32.649353829999995</v>
      </c>
      <c r="F60" s="178">
        <v>30.25718174</v>
      </c>
      <c r="G60" s="164">
        <v>29.956469649999999</v>
      </c>
      <c r="H60" s="178">
        <v>37.226726859999999</v>
      </c>
      <c r="I60" s="164">
        <v>28.054677609999999</v>
      </c>
      <c r="J60" s="178">
        <v>21.56899653</v>
      </c>
      <c r="K60" s="164">
        <v>49.806306510000006</v>
      </c>
    </row>
    <row r="61" spans="3:11">
      <c r="C61" s="293" t="str">
        <f>IF($A$3=1,$A$12,$B$12)</f>
        <v>Ergebnis aus Anteilen an at equity bewerteten Unternehmen</v>
      </c>
      <c r="D61" s="178">
        <v>0</v>
      </c>
      <c r="E61" s="164">
        <v>0</v>
      </c>
      <c r="F61" s="178">
        <v>0</v>
      </c>
      <c r="G61" s="164">
        <v>0</v>
      </c>
      <c r="H61" s="178">
        <v>0</v>
      </c>
      <c r="I61" s="164">
        <v>0</v>
      </c>
      <c r="J61" s="178">
        <v>0</v>
      </c>
      <c r="K61" s="164">
        <v>0</v>
      </c>
    </row>
    <row r="62" spans="3:11">
      <c r="C62" s="293" t="str">
        <f>IF($A$3=1,$A$13,$B$13)</f>
        <v>Sonstige Erträge</v>
      </c>
      <c r="D62" s="178">
        <v>13.82185211</v>
      </c>
      <c r="E62" s="164">
        <v>12.30596061</v>
      </c>
      <c r="F62" s="178">
        <v>7.0612457599999994</v>
      </c>
      <c r="G62" s="164">
        <v>9.1959768800000017</v>
      </c>
      <c r="H62" s="178">
        <v>24.85235011</v>
      </c>
      <c r="I62" s="164">
        <v>9.0757203699999991</v>
      </c>
      <c r="J62" s="178">
        <v>11.776711600000001</v>
      </c>
      <c r="K62" s="164">
        <v>15.517795569999999</v>
      </c>
    </row>
    <row r="63" spans="3:11">
      <c r="C63" s="290" t="str">
        <f>IF($A$3=1,$A$14,$B$14)</f>
        <v>Aufwendungen für Versicherungsfälle</v>
      </c>
      <c r="D63" s="291">
        <v>-357.50056651</v>
      </c>
      <c r="E63" s="292">
        <v>-370.51652357999996</v>
      </c>
      <c r="F63" s="291">
        <v>-375.47354894</v>
      </c>
      <c r="G63" s="292">
        <v>-391.60664587999997</v>
      </c>
      <c r="H63" s="291">
        <v>-367.35085478999997</v>
      </c>
      <c r="I63" s="292">
        <v>-405.30309774999995</v>
      </c>
      <c r="J63" s="291">
        <v>-430.70312453000003</v>
      </c>
      <c r="K63" s="292">
        <v>-524.86982532000002</v>
      </c>
    </row>
    <row r="64" spans="3:11">
      <c r="C64" s="293" t="str">
        <f>IF($A$3=1,$A$15,$B$15)</f>
        <v>Aufwendungen für Versicherungsabschluss und -verwaltung</v>
      </c>
      <c r="D64" s="178">
        <v>-148.10782898000002</v>
      </c>
      <c r="E64" s="164">
        <v>-134.51050855000003</v>
      </c>
      <c r="F64" s="178">
        <v>-140.92021171000002</v>
      </c>
      <c r="G64" s="164">
        <v>-140.29275000999999</v>
      </c>
      <c r="H64" s="178">
        <v>-156.81457802</v>
      </c>
      <c r="I64" s="164">
        <v>-155.28812553</v>
      </c>
      <c r="J64" s="178">
        <v>-161.70381366999999</v>
      </c>
      <c r="K64" s="164">
        <v>-227.17599518000003</v>
      </c>
    </row>
    <row r="65" spans="3:11">
      <c r="C65" s="293" t="str">
        <f>IF($A$3=1,$A$16,$B$16)</f>
        <v>Sonstige Aufwendungen</v>
      </c>
      <c r="D65" s="178">
        <v>-36.822795049999996</v>
      </c>
      <c r="E65" s="164">
        <v>-25.364015440000003</v>
      </c>
      <c r="F65" s="178">
        <v>-23.639476250000001</v>
      </c>
      <c r="G65" s="164">
        <v>-33.376934540000001</v>
      </c>
      <c r="H65" s="178">
        <v>-35.740805269999996</v>
      </c>
      <c r="I65" s="164">
        <v>-29.808833010000001</v>
      </c>
      <c r="J65" s="178">
        <v>-26.389240989999998</v>
      </c>
      <c r="K65" s="164">
        <v>-73.519667780000006</v>
      </c>
    </row>
    <row r="66" spans="3:11">
      <c r="C66" s="294" t="str">
        <f>IF($A$3=1,$A$17,$B$17)</f>
        <v>Operatives Gruppenergebnis</v>
      </c>
      <c r="D66" s="224">
        <v>23.452836980000001</v>
      </c>
      <c r="E66" s="223">
        <v>40.860720210000004</v>
      </c>
      <c r="F66" s="224">
        <v>42.953541189999996</v>
      </c>
      <c r="G66" s="223">
        <v>22.58932832</v>
      </c>
      <c r="H66" s="224">
        <v>82.179307679999994</v>
      </c>
      <c r="I66" s="223">
        <v>43.803679589999994</v>
      </c>
      <c r="J66" s="224">
        <v>41.844860439999998</v>
      </c>
      <c r="K66" s="223">
        <v>49.556047310000004</v>
      </c>
    </row>
    <row r="67" spans="3:11">
      <c r="C67" s="295" t="str">
        <f>IF($A$3=1,$A$18,$B$18)</f>
        <v>Anpassungen</v>
      </c>
      <c r="D67" s="296">
        <v>4.2678470000000003E-2</v>
      </c>
      <c r="E67" s="297">
        <v>0</v>
      </c>
      <c r="F67" s="296">
        <v>0</v>
      </c>
      <c r="G67" s="297">
        <v>0</v>
      </c>
      <c r="H67" s="296">
        <v>0</v>
      </c>
      <c r="I67" s="297">
        <v>0</v>
      </c>
      <c r="J67" s="296">
        <v>0</v>
      </c>
      <c r="K67" s="297">
        <v>0</v>
      </c>
    </row>
    <row r="68" spans="3:11" ht="13.8" thickBot="1">
      <c r="C68" s="303" t="str">
        <f>IF($A$3=1,$A$19,$B$19)</f>
        <v>Ergebnis vor Steuern</v>
      </c>
      <c r="D68" s="228">
        <v>23.495515449999999</v>
      </c>
      <c r="E68" s="227">
        <v>40.860720210000004</v>
      </c>
      <c r="F68" s="228">
        <v>42.953541189999996</v>
      </c>
      <c r="G68" s="227">
        <v>22.58932832</v>
      </c>
      <c r="H68" s="228">
        <v>82.179307679999994</v>
      </c>
      <c r="I68" s="227">
        <v>43.803679589999994</v>
      </c>
      <c r="J68" s="228">
        <v>41.844860439999998</v>
      </c>
      <c r="K68" s="227">
        <v>49.556047310000004</v>
      </c>
    </row>
    <row r="69" spans="3:11">
      <c r="C69" s="285"/>
      <c r="D69" s="286"/>
      <c r="E69" s="286"/>
      <c r="F69" s="286"/>
      <c r="G69" s="286"/>
      <c r="H69" s="286"/>
      <c r="I69" s="286"/>
      <c r="J69" s="286"/>
      <c r="K69" s="286"/>
    </row>
    <row r="70" spans="3:11">
      <c r="C70" s="285"/>
      <c r="D70" s="286"/>
      <c r="E70" s="286"/>
      <c r="F70" s="286"/>
      <c r="G70" s="286"/>
      <c r="H70" s="286"/>
      <c r="I70" s="286"/>
      <c r="J70" s="286"/>
      <c r="K70" s="286"/>
    </row>
    <row r="71" spans="3:11">
      <c r="C71" s="285" t="str">
        <f>IF($A$3=1,$A$29,$B$29)</f>
        <v>Spezialmärkte</v>
      </c>
      <c r="D71" s="286"/>
      <c r="E71" s="286"/>
      <c r="F71" s="286"/>
      <c r="G71" s="286"/>
      <c r="H71" s="286"/>
      <c r="I71" s="286"/>
      <c r="J71" s="286"/>
      <c r="K71" s="286"/>
    </row>
    <row r="72" spans="3:11" ht="13.8" thickBot="1">
      <c r="C72" s="287"/>
      <c r="D72" s="176" t="s">
        <v>177</v>
      </c>
      <c r="E72" s="162" t="s">
        <v>178</v>
      </c>
      <c r="F72" s="176" t="s">
        <v>180</v>
      </c>
      <c r="G72" s="162" t="s">
        <v>231</v>
      </c>
      <c r="H72" s="176" t="s">
        <v>232</v>
      </c>
      <c r="I72" s="162" t="s">
        <v>234</v>
      </c>
      <c r="J72" s="176" t="s">
        <v>236</v>
      </c>
      <c r="K72" s="162" t="str">
        <f>K57</f>
        <v>Q3 22</v>
      </c>
    </row>
    <row r="73" spans="3:11">
      <c r="C73" s="289" t="str">
        <f>IF($A$3=1,$A$9,$B$9)</f>
        <v>Verrechnete Prämien</v>
      </c>
      <c r="D73" s="177">
        <v>144.77509431999999</v>
      </c>
      <c r="E73" s="163">
        <v>145.53637846000001</v>
      </c>
      <c r="F73" s="177">
        <v>123.60621469</v>
      </c>
      <c r="G73" s="163">
        <v>124.30501709000001</v>
      </c>
      <c r="H73" s="177">
        <v>138.23797181</v>
      </c>
      <c r="I73" s="163">
        <v>152.12077239000001</v>
      </c>
      <c r="J73" s="177">
        <v>145.07998843999999</v>
      </c>
      <c r="K73" s="163">
        <v>244.22483638999998</v>
      </c>
    </row>
    <row r="74" spans="3:11">
      <c r="C74" s="290" t="str">
        <f>IF($A$3=1,$A$10,$B$10)</f>
        <v>Abgegrenzte Prämien</v>
      </c>
      <c r="D74" s="291">
        <v>82.878507470000017</v>
      </c>
      <c r="E74" s="292">
        <v>89.884351930000008</v>
      </c>
      <c r="F74" s="291">
        <v>83.813229650000011</v>
      </c>
      <c r="G74" s="292">
        <v>84.486755360000004</v>
      </c>
      <c r="H74" s="291">
        <v>67.681423159999994</v>
      </c>
      <c r="I74" s="292">
        <v>81.980883669999983</v>
      </c>
      <c r="J74" s="291">
        <v>85.111396330000005</v>
      </c>
      <c r="K74" s="292">
        <v>172.58702127000001</v>
      </c>
    </row>
    <row r="75" spans="3:11">
      <c r="C75" s="293" t="str">
        <f>IF($A$3=1,$A$11,$B$11)</f>
        <v>Finanzergebnis exkl. Ergebnis aus Anteilen an at equity bewerteten Unternehmen</v>
      </c>
      <c r="D75" s="178">
        <v>6.6101482100000002</v>
      </c>
      <c r="E75" s="164">
        <v>7.5321001599999997</v>
      </c>
      <c r="F75" s="178">
        <v>8.4611639700000012</v>
      </c>
      <c r="G75" s="164">
        <v>7.1643271200000003</v>
      </c>
      <c r="H75" s="178">
        <v>12.483942460000002</v>
      </c>
      <c r="I75" s="164">
        <v>6.4100231599999988</v>
      </c>
      <c r="J75" s="178">
        <v>7.8954938999999991</v>
      </c>
      <c r="K75" s="164">
        <v>22.896724410000001</v>
      </c>
    </row>
    <row r="76" spans="3:11">
      <c r="C76" s="293" t="str">
        <f>IF($A$3=1,$A$12,$B$12)</f>
        <v>Ergebnis aus Anteilen an at equity bewerteten Unternehmen</v>
      </c>
      <c r="D76" s="178">
        <v>0</v>
      </c>
      <c r="E76" s="164">
        <v>0</v>
      </c>
      <c r="F76" s="178">
        <v>0</v>
      </c>
      <c r="G76" s="164">
        <v>0</v>
      </c>
      <c r="H76" s="178">
        <v>0</v>
      </c>
      <c r="I76" s="164">
        <v>0</v>
      </c>
      <c r="J76" s="178">
        <v>0</v>
      </c>
      <c r="K76" s="164">
        <v>0</v>
      </c>
    </row>
    <row r="77" spans="3:11">
      <c r="C77" s="293" t="str">
        <f>IF($A$3=1,$A$13,$B$13)</f>
        <v>Sonstige Erträge</v>
      </c>
      <c r="D77" s="178">
        <v>-11.767489020000001</v>
      </c>
      <c r="E77" s="164">
        <v>23.516961970000001</v>
      </c>
      <c r="F77" s="178">
        <v>2.1980872400000004</v>
      </c>
      <c r="G77" s="164">
        <v>-3.5528922999999999</v>
      </c>
      <c r="H77" s="178">
        <v>7.5711423600000014</v>
      </c>
      <c r="I77" s="164">
        <v>5.9078856100000001</v>
      </c>
      <c r="J77" s="178">
        <v>21.950892739999997</v>
      </c>
      <c r="K77" s="164">
        <v>96.303184139999999</v>
      </c>
    </row>
    <row r="78" spans="3:11">
      <c r="C78" s="290" t="str">
        <f>IF($A$3=1,$A$14,$B$14)</f>
        <v>Aufwendungen für Versicherungsfälle</v>
      </c>
      <c r="D78" s="291">
        <v>-53.16448278</v>
      </c>
      <c r="E78" s="292">
        <v>-76.926763530000002</v>
      </c>
      <c r="F78" s="291">
        <v>-57.751206709999998</v>
      </c>
      <c r="G78" s="292">
        <v>-52.674742969999997</v>
      </c>
      <c r="H78" s="291">
        <v>-41.580504099999999</v>
      </c>
      <c r="I78" s="292">
        <v>-56.392254879999996</v>
      </c>
      <c r="J78" s="291">
        <v>-80.368546460000005</v>
      </c>
      <c r="K78" s="292">
        <v>-215.88973827999996</v>
      </c>
    </row>
    <row r="79" spans="3:11">
      <c r="C79" s="293" t="str">
        <f>IF($A$3=1,$A$15,$B$15)</f>
        <v>Aufwendungen für Versicherungsabschluss und -verwaltung</v>
      </c>
      <c r="D79" s="178">
        <v>-12.513999149999998</v>
      </c>
      <c r="E79" s="164">
        <v>-17.292484569999999</v>
      </c>
      <c r="F79" s="178">
        <v>-16.621455019999999</v>
      </c>
      <c r="G79" s="164">
        <v>-14.36530799</v>
      </c>
      <c r="H79" s="178">
        <v>-17.429678350000003</v>
      </c>
      <c r="I79" s="164">
        <v>-13.55721323</v>
      </c>
      <c r="J79" s="178">
        <v>-14.051023170000001</v>
      </c>
      <c r="K79" s="164">
        <v>-43.003407519999996</v>
      </c>
    </row>
    <row r="80" spans="3:11">
      <c r="C80" s="293" t="str">
        <f>IF($A$3=1,$A$16,$B$16)</f>
        <v>Sonstige Aufwendungen</v>
      </c>
      <c r="D80" s="178">
        <v>-9.6054378199999988</v>
      </c>
      <c r="E80" s="164">
        <v>-15.745040400000001</v>
      </c>
      <c r="F80" s="178">
        <v>-8.8728046199999984</v>
      </c>
      <c r="G80" s="164">
        <v>-12.617580890000001</v>
      </c>
      <c r="H80" s="178">
        <v>-21.508946300000005</v>
      </c>
      <c r="I80" s="164">
        <v>-16.023622329999998</v>
      </c>
      <c r="J80" s="178">
        <v>-8.7131941899999994</v>
      </c>
      <c r="K80" s="164">
        <v>-17.377794510000001</v>
      </c>
    </row>
    <row r="81" spans="3:11">
      <c r="C81" s="294" t="str">
        <f>IF($A$3=1,$A$17,$B$17)</f>
        <v>Operatives Gruppenergebnis</v>
      </c>
      <c r="D81" s="224">
        <v>2.4372469100000003</v>
      </c>
      <c r="E81" s="223">
        <v>10.96912556</v>
      </c>
      <c r="F81" s="224">
        <v>11.22701451</v>
      </c>
      <c r="G81" s="223">
        <v>8.44055833</v>
      </c>
      <c r="H81" s="224">
        <v>7.2173792299999997</v>
      </c>
      <c r="I81" s="223">
        <v>8.3257019999999997</v>
      </c>
      <c r="J81" s="224">
        <v>11.825019150000001</v>
      </c>
      <c r="K81" s="223">
        <v>15.515989509999999</v>
      </c>
    </row>
    <row r="82" spans="3:11">
      <c r="C82" s="295" t="str">
        <f>IF($A$3=1,$A$18,$B$18)</f>
        <v>Anpassungen</v>
      </c>
      <c r="D82" s="296">
        <v>0.42809750000000002</v>
      </c>
      <c r="E82" s="297">
        <v>0</v>
      </c>
      <c r="F82" s="296">
        <v>0</v>
      </c>
      <c r="G82" s="297">
        <v>0</v>
      </c>
      <c r="H82" s="296">
        <v>0</v>
      </c>
      <c r="I82" s="297">
        <v>0</v>
      </c>
      <c r="J82" s="296">
        <v>0</v>
      </c>
      <c r="K82" s="297">
        <v>0</v>
      </c>
    </row>
    <row r="83" spans="3:11" ht="13.8" thickBot="1">
      <c r="C83" s="303" t="str">
        <f>IF($A$3=1,$A$19,$B$19)</f>
        <v>Ergebnis vor Steuern</v>
      </c>
      <c r="D83" s="228">
        <v>2.8653444099999996</v>
      </c>
      <c r="E83" s="227">
        <v>10.96912556</v>
      </c>
      <c r="F83" s="228">
        <v>11.22701451</v>
      </c>
      <c r="G83" s="227">
        <v>8.44055833</v>
      </c>
      <c r="H83" s="228">
        <v>7.2173792299999997</v>
      </c>
      <c r="I83" s="227">
        <v>8.3257019999999997</v>
      </c>
      <c r="J83" s="228">
        <v>11.825019150000001</v>
      </c>
      <c r="K83" s="227">
        <v>15.515989509999999</v>
      </c>
    </row>
    <row r="84" spans="3:11">
      <c r="C84" s="305"/>
      <c r="D84" s="301"/>
      <c r="E84" s="301"/>
      <c r="F84" s="301"/>
      <c r="G84" s="301"/>
      <c r="H84" s="301"/>
      <c r="I84" s="301"/>
      <c r="J84" s="301"/>
      <c r="K84" s="301"/>
    </row>
    <row r="85" spans="3:11">
      <c r="C85" s="306"/>
      <c r="D85" s="307"/>
      <c r="E85" s="307"/>
      <c r="F85" s="307"/>
      <c r="G85" s="307"/>
      <c r="H85" s="307"/>
      <c r="I85" s="307"/>
      <c r="J85" s="307"/>
      <c r="K85" s="307"/>
    </row>
    <row r="86" spans="3:11">
      <c r="C86" s="306"/>
      <c r="D86" s="307"/>
      <c r="E86" s="307"/>
      <c r="F86" s="307"/>
      <c r="G86" s="307"/>
      <c r="H86" s="307"/>
      <c r="I86" s="307"/>
      <c r="J86" s="307"/>
      <c r="K86" s="307"/>
    </row>
    <row r="87" spans="3:11">
      <c r="C87" s="306"/>
      <c r="D87" s="307"/>
      <c r="E87" s="307"/>
      <c r="F87" s="307"/>
      <c r="G87" s="307"/>
      <c r="H87" s="307"/>
      <c r="I87" s="307"/>
      <c r="J87" s="307"/>
      <c r="K87" s="307"/>
    </row>
    <row r="88" spans="3:11">
      <c r="C88" s="306"/>
      <c r="D88" s="307"/>
      <c r="E88" s="307"/>
      <c r="F88" s="307"/>
      <c r="G88" s="307"/>
      <c r="H88" s="307"/>
      <c r="I88" s="307"/>
      <c r="J88" s="307"/>
      <c r="K88" s="307"/>
    </row>
    <row r="89" spans="3:11">
      <c r="C89" s="306"/>
      <c r="D89" s="307"/>
      <c r="E89" s="307"/>
      <c r="F89" s="307"/>
      <c r="G89" s="307"/>
      <c r="H89" s="307"/>
      <c r="I89" s="307"/>
      <c r="J89" s="307"/>
      <c r="K89" s="307"/>
    </row>
    <row r="90" spans="3:11">
      <c r="C90" s="285" t="str">
        <f>IF($A$3=1,$A$30,$B$30)</f>
        <v>Gruppenfunktionen</v>
      </c>
      <c r="D90" s="286"/>
      <c r="E90" s="286"/>
      <c r="F90" s="286"/>
      <c r="G90" s="286"/>
      <c r="H90" s="286"/>
      <c r="I90" s="286"/>
      <c r="J90" s="286"/>
      <c r="K90" s="286"/>
    </row>
    <row r="91" spans="3:11" ht="13.8" thickBot="1">
      <c r="C91" s="287"/>
      <c r="D91" s="176" t="s">
        <v>177</v>
      </c>
      <c r="E91" s="162" t="s">
        <v>178</v>
      </c>
      <c r="F91" s="176" t="s">
        <v>180</v>
      </c>
      <c r="G91" s="162" t="s">
        <v>231</v>
      </c>
      <c r="H91" s="176" t="s">
        <v>232</v>
      </c>
      <c r="I91" s="162" t="s">
        <v>234</v>
      </c>
      <c r="J91" s="176" t="s">
        <v>236</v>
      </c>
      <c r="K91" s="162" t="str">
        <f>K72</f>
        <v>Q3 22</v>
      </c>
    </row>
    <row r="92" spans="3:11">
      <c r="C92" s="289" t="str">
        <f>IF($A$3=1,$A$9,$B$9)</f>
        <v>Verrechnete Prämien</v>
      </c>
      <c r="D92" s="177">
        <v>393.54829668000002</v>
      </c>
      <c r="E92" s="163">
        <v>526.75515532999998</v>
      </c>
      <c r="F92" s="177">
        <v>488.06731374999998</v>
      </c>
      <c r="G92" s="163">
        <v>467.06751774999998</v>
      </c>
      <c r="H92" s="177">
        <v>483.12724688999998</v>
      </c>
      <c r="I92" s="163">
        <v>659.56595803999994</v>
      </c>
      <c r="J92" s="177">
        <v>582.78278379999995</v>
      </c>
      <c r="K92" s="163">
        <v>501.90932499000002</v>
      </c>
    </row>
    <row r="93" spans="3:11">
      <c r="C93" s="290" t="str">
        <f>IF($A$3=1,$A$10,$B$10)</f>
        <v>Abgegrenzte Prämien</v>
      </c>
      <c r="D93" s="291">
        <v>351.94304472999994</v>
      </c>
      <c r="E93" s="292">
        <v>370.96993606000001</v>
      </c>
      <c r="F93" s="291">
        <v>379.72651511000004</v>
      </c>
      <c r="G93" s="292">
        <v>392.49879520999997</v>
      </c>
      <c r="H93" s="291">
        <v>410.91460802</v>
      </c>
      <c r="I93" s="292">
        <v>438.07744066000004</v>
      </c>
      <c r="J93" s="291">
        <v>450.21530152000003</v>
      </c>
      <c r="K93" s="292">
        <v>426.19266499999992</v>
      </c>
    </row>
    <row r="94" spans="3:11">
      <c r="C94" s="293" t="str">
        <f>IF($A$3=1,$A$11,$B$11)</f>
        <v>Finanzergebnis exkl. Ergebnis aus Anteilen an at equity bewerteten Unternehmen</v>
      </c>
      <c r="D94" s="178">
        <v>-53.953170390000004</v>
      </c>
      <c r="E94" s="164">
        <v>-49.428309420000005</v>
      </c>
      <c r="F94" s="178">
        <v>-31.971425719999999</v>
      </c>
      <c r="G94" s="164">
        <v>-35.372255930000001</v>
      </c>
      <c r="H94" s="178">
        <v>-112.83020882000001</v>
      </c>
      <c r="I94" s="164">
        <v>-19.201257179999999</v>
      </c>
      <c r="J94" s="178">
        <v>-28.681921639999995</v>
      </c>
      <c r="K94" s="164">
        <v>-79.446059950000006</v>
      </c>
    </row>
    <row r="95" spans="3:11">
      <c r="C95" s="293" t="str">
        <f>IF($A$3=1,$A$12,$B$12)</f>
        <v>Ergebnis aus Anteilen an at equity bewerteten Unternehmen</v>
      </c>
      <c r="D95" s="178">
        <v>0.23406126999999999</v>
      </c>
      <c r="E95" s="164">
        <v>0.45038726000000001</v>
      </c>
      <c r="F95" s="178">
        <v>0.61897373</v>
      </c>
      <c r="G95" s="164">
        <v>0.62537286999999997</v>
      </c>
      <c r="H95" s="178">
        <v>-1.06796168</v>
      </c>
      <c r="I95" s="164">
        <v>0.16568947000000001</v>
      </c>
      <c r="J95" s="178">
        <v>0.15806265999999999</v>
      </c>
      <c r="K95" s="164">
        <v>0.14880157999999999</v>
      </c>
    </row>
    <row r="96" spans="3:11">
      <c r="C96" s="293" t="str">
        <f>IF($A$3=1,$A$13,$B$13)</f>
        <v>Sonstige Erträge</v>
      </c>
      <c r="D96" s="178">
        <v>-6.3249301899999999</v>
      </c>
      <c r="E96" s="164">
        <v>4.8260244400000003</v>
      </c>
      <c r="F96" s="178">
        <v>-3.07422957</v>
      </c>
      <c r="G96" s="164">
        <v>1.0043850400000001</v>
      </c>
      <c r="H96" s="178">
        <v>13.90406426</v>
      </c>
      <c r="I96" s="164">
        <v>1.56880474</v>
      </c>
      <c r="J96" s="178">
        <v>9.1126472399999994</v>
      </c>
      <c r="K96" s="164">
        <v>9.85159758</v>
      </c>
    </row>
    <row r="97" spans="3:11">
      <c r="C97" s="290" t="str">
        <f>IF($A$3=1,$A$14,$B$14)</f>
        <v>Aufwendungen für Versicherungsfälle</v>
      </c>
      <c r="D97" s="291">
        <v>-177.53895154</v>
      </c>
      <c r="E97" s="292">
        <v>-230.92979352</v>
      </c>
      <c r="F97" s="291">
        <v>-257.36170978000001</v>
      </c>
      <c r="G97" s="292">
        <v>-237.59052713</v>
      </c>
      <c r="H97" s="291">
        <v>-260.12857083</v>
      </c>
      <c r="I97" s="292">
        <v>-295.16695149000003</v>
      </c>
      <c r="J97" s="291">
        <v>-297.93507357000004</v>
      </c>
      <c r="K97" s="292">
        <v>-270.16234386000002</v>
      </c>
    </row>
    <row r="98" spans="3:11">
      <c r="C98" s="293" t="str">
        <f>IF($A$3=1,$A$15,$B$15)</f>
        <v>Aufwendungen für Versicherungsabschluss und -verwaltung</v>
      </c>
      <c r="D98" s="178">
        <v>-142.60995775000001</v>
      </c>
      <c r="E98" s="164">
        <v>-134.90597302</v>
      </c>
      <c r="F98" s="178">
        <v>-129.01840448999999</v>
      </c>
      <c r="G98" s="164">
        <v>-140.53380103999999</v>
      </c>
      <c r="H98" s="178">
        <v>-132.41491804999998</v>
      </c>
      <c r="I98" s="164">
        <v>-133.38194190999999</v>
      </c>
      <c r="J98" s="178">
        <v>-135.72601332999997</v>
      </c>
      <c r="K98" s="164">
        <v>-145.02011565999999</v>
      </c>
    </row>
    <row r="99" spans="3:11">
      <c r="C99" s="293" t="str">
        <f>IF($A$3=1,$A$16,$B$16)</f>
        <v>Sonstige Aufwendungen</v>
      </c>
      <c r="D99" s="178">
        <v>-1.89556752</v>
      </c>
      <c r="E99" s="164">
        <v>-3.0081966099999997</v>
      </c>
      <c r="F99" s="178">
        <v>-7.48312518</v>
      </c>
      <c r="G99" s="164">
        <v>5.9560416500000004</v>
      </c>
      <c r="H99" s="178">
        <v>-25.207133099999997</v>
      </c>
      <c r="I99" s="164">
        <v>-4.7985346900000003</v>
      </c>
      <c r="J99" s="178">
        <v>-5.3320302499999999</v>
      </c>
      <c r="K99" s="164">
        <v>-1.8613423999999998</v>
      </c>
    </row>
    <row r="100" spans="3:11">
      <c r="C100" s="294" t="str">
        <f>IF($A$3=1,$A$17,$B$17)</f>
        <v>Operatives Gruppenergebnis</v>
      </c>
      <c r="D100" s="224">
        <v>-30.145471390000001</v>
      </c>
      <c r="E100" s="223">
        <v>-42.025924809999999</v>
      </c>
      <c r="F100" s="224">
        <v>-48.563405899999999</v>
      </c>
      <c r="G100" s="223">
        <v>-13.411989330000001</v>
      </c>
      <c r="H100" s="224">
        <v>-106.8301202</v>
      </c>
      <c r="I100" s="223">
        <v>-12.7367504</v>
      </c>
      <c r="J100" s="224">
        <v>-8.1890273699999998</v>
      </c>
      <c r="K100" s="223">
        <v>-60.29679771</v>
      </c>
    </row>
    <row r="101" spans="3:11">
      <c r="C101" s="295" t="str">
        <f>IF($A$3=1,$A$18,$B$18)</f>
        <v>Anpassungen</v>
      </c>
      <c r="D101" s="296">
        <v>0</v>
      </c>
      <c r="E101" s="297">
        <v>0</v>
      </c>
      <c r="F101" s="296">
        <v>0</v>
      </c>
      <c r="G101" s="297">
        <v>0</v>
      </c>
      <c r="H101" s="296">
        <v>0</v>
      </c>
      <c r="I101" s="297">
        <v>0</v>
      </c>
      <c r="J101" s="296">
        <v>0</v>
      </c>
      <c r="K101" s="297">
        <v>0</v>
      </c>
    </row>
    <row r="102" spans="3:11" ht="13.8" thickBot="1">
      <c r="C102" s="303" t="str">
        <f>IF($A$3=1,$A$19,$B$19)</f>
        <v>Ergebnis vor Steuern</v>
      </c>
      <c r="D102" s="228">
        <v>-30.145471390000001</v>
      </c>
      <c r="E102" s="227">
        <v>-42.025924809999999</v>
      </c>
      <c r="F102" s="228">
        <v>-48.563405899999999</v>
      </c>
      <c r="G102" s="227">
        <v>-13.411989330000001</v>
      </c>
      <c r="H102" s="228">
        <v>-106.8301202</v>
      </c>
      <c r="I102" s="227">
        <v>-12.7367504</v>
      </c>
      <c r="J102" s="228">
        <v>-8.1890273699999998</v>
      </c>
      <c r="K102" s="227">
        <v>-60.29679771</v>
      </c>
    </row>
    <row r="103" spans="3:11">
      <c r="C103" s="285"/>
      <c r="D103" s="286"/>
      <c r="E103" s="286"/>
      <c r="F103" s="286"/>
      <c r="G103" s="286"/>
      <c r="H103" s="286"/>
      <c r="I103" s="286"/>
      <c r="J103" s="286"/>
      <c r="K103" s="286"/>
    </row>
    <row r="104" spans="3:11">
      <c r="C104" s="285"/>
      <c r="D104" s="286"/>
      <c r="E104" s="286"/>
      <c r="F104" s="286"/>
      <c r="G104" s="286"/>
      <c r="H104" s="286"/>
      <c r="I104" s="286"/>
      <c r="J104" s="286"/>
      <c r="K104" s="286"/>
    </row>
    <row r="105" spans="3:11">
      <c r="C105" s="285" t="str">
        <f>IF($A$3=1,$A$31,$B$31)</f>
        <v>Konsolidierung</v>
      </c>
      <c r="D105" s="286"/>
      <c r="E105" s="286"/>
      <c r="F105" s="286"/>
      <c r="G105" s="286"/>
      <c r="H105" s="286"/>
      <c r="I105" s="286"/>
      <c r="J105" s="286"/>
      <c r="K105" s="286"/>
    </row>
    <row r="106" spans="3:11" ht="13.8" thickBot="1">
      <c r="C106" s="287"/>
      <c r="D106" s="176" t="s">
        <v>177</v>
      </c>
      <c r="E106" s="162" t="s">
        <v>178</v>
      </c>
      <c r="F106" s="176" t="s">
        <v>180</v>
      </c>
      <c r="G106" s="162" t="s">
        <v>231</v>
      </c>
      <c r="H106" s="176" t="s">
        <v>232</v>
      </c>
      <c r="I106" s="162" t="s">
        <v>234</v>
      </c>
      <c r="J106" s="176" t="s">
        <v>236</v>
      </c>
      <c r="K106" s="162" t="str">
        <f>K91</f>
        <v>Q3 22</v>
      </c>
    </row>
    <row r="107" spans="3:11">
      <c r="C107" s="289" t="str">
        <f>IF($A$3=1,$A$9,$B$9)</f>
        <v>Verrechnete Prämien</v>
      </c>
      <c r="D107" s="177">
        <v>-337.33758504999997</v>
      </c>
      <c r="E107" s="163">
        <v>-447.50650275999999</v>
      </c>
      <c r="F107" s="177">
        <v>-361.02102731000002</v>
      </c>
      <c r="G107" s="163">
        <v>-366.94723617</v>
      </c>
      <c r="H107" s="177">
        <v>-398.56846494999996</v>
      </c>
      <c r="I107" s="163">
        <v>-537.83895633000009</v>
      </c>
      <c r="J107" s="177">
        <v>-420.78687406</v>
      </c>
      <c r="K107" s="163">
        <v>-384.67821293999998</v>
      </c>
    </row>
    <row r="108" spans="3:11">
      <c r="C108" s="290" t="str">
        <f>IF($A$3=1,$A$10,$B$10)</f>
        <v>Abgegrenzte Prämien</v>
      </c>
      <c r="D108" s="291">
        <v>3.2250101100000017</v>
      </c>
      <c r="E108" s="292">
        <v>0.19483486999999919</v>
      </c>
      <c r="F108" s="291">
        <v>-0.37094515</v>
      </c>
      <c r="G108" s="292">
        <v>1.0222733499999999</v>
      </c>
      <c r="H108" s="291">
        <v>-1.1982331099999919</v>
      </c>
      <c r="I108" s="292">
        <v>-2.8496911399999934</v>
      </c>
      <c r="J108" s="291">
        <v>3.2599916299999934</v>
      </c>
      <c r="K108" s="292">
        <v>-5.3640213299999999</v>
      </c>
    </row>
    <row r="109" spans="3:11">
      <c r="C109" s="293" t="str">
        <f>IF($A$3=1,$A$11,$B$11)</f>
        <v>Finanzergebnis exkl. Ergebnis aus Anteilen an at equity bewerteten Unternehmen</v>
      </c>
      <c r="D109" s="178">
        <v>-1.02173077</v>
      </c>
      <c r="E109" s="164">
        <v>-0.57746741000000001</v>
      </c>
      <c r="F109" s="178">
        <v>-1.34658195</v>
      </c>
      <c r="G109" s="164">
        <v>-0.67239998999999995</v>
      </c>
      <c r="H109" s="178">
        <v>-1.53954619</v>
      </c>
      <c r="I109" s="164">
        <v>-0.75109528999999997</v>
      </c>
      <c r="J109" s="178">
        <v>-1.09444531</v>
      </c>
      <c r="K109" s="164">
        <v>-0.7915350000000001</v>
      </c>
    </row>
    <row r="110" spans="3:11">
      <c r="C110" s="293" t="str">
        <f>IF($A$3=1,$A$12,$B$12)</f>
        <v>Ergebnis aus Anteilen an at equity bewerteten Unternehmen</v>
      </c>
      <c r="D110" s="178">
        <v>0</v>
      </c>
      <c r="E110" s="164">
        <v>0</v>
      </c>
      <c r="F110" s="178">
        <v>0</v>
      </c>
      <c r="G110" s="164">
        <v>0</v>
      </c>
      <c r="H110" s="178">
        <v>0</v>
      </c>
      <c r="I110" s="164">
        <v>0</v>
      </c>
      <c r="J110" s="178">
        <v>0</v>
      </c>
      <c r="K110" s="164">
        <v>0</v>
      </c>
    </row>
    <row r="111" spans="3:11">
      <c r="C111" s="293" t="str">
        <f>IF($A$3=1,$A$13,$B$13)</f>
        <v>Sonstige Erträge</v>
      </c>
      <c r="D111" s="178">
        <v>-0.1861585</v>
      </c>
      <c r="E111" s="164">
        <v>-0.59789231000000009</v>
      </c>
      <c r="F111" s="178">
        <v>-0.50396624999999995</v>
      </c>
      <c r="G111" s="164">
        <v>-0.34347831000000001</v>
      </c>
      <c r="H111" s="178">
        <v>-0.21304151000000002</v>
      </c>
      <c r="I111" s="164">
        <v>-0.87723267000000005</v>
      </c>
      <c r="J111" s="178">
        <v>-0.37450614999999998</v>
      </c>
      <c r="K111" s="164">
        <v>-0.50324803000000007</v>
      </c>
    </row>
    <row r="112" spans="3:11">
      <c r="C112" s="290" t="str">
        <f>IF($A$3=1,$A$14,$B$14)</f>
        <v>Aufwendungen für Versicherungsfälle</v>
      </c>
      <c r="D112" s="291">
        <v>-11.662546690000001</v>
      </c>
      <c r="E112" s="292">
        <v>1.49707553</v>
      </c>
      <c r="F112" s="291">
        <v>3.6132531299999999</v>
      </c>
      <c r="G112" s="292">
        <v>0.64835541000000008</v>
      </c>
      <c r="H112" s="291">
        <v>-3.1034952399999982</v>
      </c>
      <c r="I112" s="292">
        <v>-1.7469368600000004</v>
      </c>
      <c r="J112" s="291">
        <v>8.3186931200000025</v>
      </c>
      <c r="K112" s="292">
        <v>-8.5632451799999991</v>
      </c>
    </row>
    <row r="113" spans="3:11">
      <c r="C113" s="293" t="str">
        <f>IF($A$3=1,$A$15,$B$15)</f>
        <v>Aufwendungen für Versicherungsabschluss und -verwaltung</v>
      </c>
      <c r="D113" s="178">
        <v>-2.5331098500000016</v>
      </c>
      <c r="E113" s="164">
        <v>0.75762267000000005</v>
      </c>
      <c r="F113" s="178">
        <v>2.6889980699999998</v>
      </c>
      <c r="G113" s="164">
        <v>-1.38134815</v>
      </c>
      <c r="H113" s="178">
        <v>-2.65605117</v>
      </c>
      <c r="I113" s="164">
        <v>4.0261317200000013</v>
      </c>
      <c r="J113" s="178">
        <v>-11.610943499999998</v>
      </c>
      <c r="K113" s="164">
        <v>8.119592410000001</v>
      </c>
    </row>
    <row r="114" spans="3:11">
      <c r="C114" s="293" t="str">
        <f>IF($A$3=1,$A$16,$B$16)</f>
        <v>Sonstige Aufwendungen</v>
      </c>
      <c r="D114" s="178">
        <v>12.420766329999999</v>
      </c>
      <c r="E114" s="164">
        <v>-0.55689116999999999</v>
      </c>
      <c r="F114" s="178">
        <v>-5.3104199400000001</v>
      </c>
      <c r="G114" s="164">
        <v>0.89145032999999996</v>
      </c>
      <c r="H114" s="178">
        <v>13.37702086</v>
      </c>
      <c r="I114" s="164">
        <v>2.1108586000000007</v>
      </c>
      <c r="J114" s="178">
        <v>-5.6012824799999992</v>
      </c>
      <c r="K114" s="164">
        <v>12.29392535</v>
      </c>
    </row>
    <row r="115" spans="3:11">
      <c r="C115" s="294" t="str">
        <f>IF($A$3=1,$A$17,$B$17)</f>
        <v>Operatives Gruppenergebnis</v>
      </c>
      <c r="D115" s="224">
        <v>0.24223062999999914</v>
      </c>
      <c r="E115" s="223">
        <v>0.7172821800000001</v>
      </c>
      <c r="F115" s="224">
        <v>-1.2296620900000002</v>
      </c>
      <c r="G115" s="223">
        <v>0.16485264000000002</v>
      </c>
      <c r="H115" s="224">
        <v>4.6666536399999998</v>
      </c>
      <c r="I115" s="223">
        <v>-8.7965640000000012E-2</v>
      </c>
      <c r="J115" s="224">
        <v>-7.1024926900000009</v>
      </c>
      <c r="K115" s="223">
        <v>5.19146822</v>
      </c>
    </row>
    <row r="116" spans="3:11">
      <c r="C116" s="295" t="str">
        <f>IF($A$3=1,$A$18,$B$18)</f>
        <v>Anpassungen</v>
      </c>
      <c r="D116" s="296">
        <v>0</v>
      </c>
      <c r="E116" s="297">
        <v>0</v>
      </c>
      <c r="F116" s="296">
        <v>0</v>
      </c>
      <c r="G116" s="297">
        <v>0</v>
      </c>
      <c r="H116" s="296">
        <v>0</v>
      </c>
      <c r="I116" s="297">
        <v>0</v>
      </c>
      <c r="J116" s="296">
        <v>0</v>
      </c>
      <c r="K116" s="297">
        <v>0</v>
      </c>
    </row>
    <row r="117" spans="3:11" ht="13.8" thickBot="1">
      <c r="C117" s="303" t="str">
        <f>IF($A$3=1,$A$19,$B$19)</f>
        <v>Ergebnis vor Steuern</v>
      </c>
      <c r="D117" s="228">
        <v>0.24223062999999914</v>
      </c>
      <c r="E117" s="227">
        <v>0.7172821800000001</v>
      </c>
      <c r="F117" s="228">
        <v>-1.2296620900000002</v>
      </c>
      <c r="G117" s="227">
        <v>0.16485264000000002</v>
      </c>
      <c r="H117" s="228">
        <v>4.6666536399999998</v>
      </c>
      <c r="I117" s="227">
        <v>-8.7965640000000012E-2</v>
      </c>
      <c r="J117" s="228">
        <v>-7.1024926900000009</v>
      </c>
      <c r="K117" s="227">
        <v>5.19146822</v>
      </c>
    </row>
    <row r="118" spans="3:11">
      <c r="C118" s="285"/>
      <c r="D118" s="286"/>
      <c r="E118" s="286"/>
      <c r="F118" s="286"/>
      <c r="G118" s="286"/>
      <c r="H118" s="286"/>
      <c r="I118" s="286"/>
      <c r="J118" s="286"/>
      <c r="K118" s="286"/>
    </row>
    <row r="119" spans="3:11">
      <c r="C119" s="285"/>
      <c r="D119" s="286"/>
      <c r="E119" s="286"/>
      <c r="F119" s="286"/>
      <c r="G119" s="286"/>
      <c r="H119" s="286"/>
      <c r="I119" s="286"/>
      <c r="J119" s="286"/>
      <c r="K119" s="286"/>
    </row>
    <row r="120" spans="3:11">
      <c r="C120" s="285" t="str">
        <f>IF($A$3=1,$A$32,$B$32)</f>
        <v>Gesamt</v>
      </c>
      <c r="D120" s="286"/>
      <c r="E120" s="286"/>
      <c r="F120" s="286"/>
      <c r="G120" s="286"/>
      <c r="H120" s="286"/>
      <c r="I120" s="286"/>
      <c r="J120" s="286"/>
      <c r="K120" s="286"/>
    </row>
    <row r="121" spans="3:11" ht="13.8" thickBot="1">
      <c r="C121" s="287"/>
      <c r="D121" s="176" t="s">
        <v>177</v>
      </c>
      <c r="E121" s="162" t="s">
        <v>178</v>
      </c>
      <c r="F121" s="176" t="s">
        <v>180</v>
      </c>
      <c r="G121" s="162" t="s">
        <v>231</v>
      </c>
      <c r="H121" s="176" t="s">
        <v>232</v>
      </c>
      <c r="I121" s="162" t="s">
        <v>234</v>
      </c>
      <c r="J121" s="176" t="s">
        <v>236</v>
      </c>
      <c r="K121" s="162" t="str">
        <f>K106</f>
        <v>Q3 22</v>
      </c>
    </row>
    <row r="122" spans="3:11">
      <c r="C122" s="289" t="str">
        <f>IF($A$3=1,$A$9,$B$9)</f>
        <v>Verrechnete Prämien</v>
      </c>
      <c r="D122" s="177">
        <v>2442.0593381700005</v>
      </c>
      <c r="E122" s="163">
        <v>3106.8488342300002</v>
      </c>
      <c r="F122" s="177">
        <v>2666.08632721</v>
      </c>
      <c r="G122" s="163">
        <v>2617.8836342</v>
      </c>
      <c r="H122" s="177">
        <v>2611.7476461199999</v>
      </c>
      <c r="I122" s="163">
        <v>3454.7230753000003</v>
      </c>
      <c r="J122" s="177">
        <v>2988.3866110699996</v>
      </c>
      <c r="K122" s="163">
        <v>3086.7837431299995</v>
      </c>
    </row>
    <row r="123" spans="3:11">
      <c r="C123" s="290" t="str">
        <f>IF($A$3=1,$A$10,$B$10)</f>
        <v>Abgegrenzte Prämien</v>
      </c>
      <c r="D123" s="291">
        <v>2312.10579035</v>
      </c>
      <c r="E123" s="292">
        <v>2416.3256102300002</v>
      </c>
      <c r="F123" s="291">
        <v>2406.3018176400005</v>
      </c>
      <c r="G123" s="292">
        <v>2440.3768359599999</v>
      </c>
      <c r="H123" s="291">
        <v>2442.6282576000003</v>
      </c>
      <c r="I123" s="292">
        <v>2622.00236722</v>
      </c>
      <c r="J123" s="291">
        <v>2646.55713384</v>
      </c>
      <c r="K123" s="292">
        <v>2852.44409971</v>
      </c>
    </row>
    <row r="124" spans="3:11">
      <c r="C124" s="293" t="str">
        <f>IF($A$3=1,$A$11,$B$11)</f>
        <v>Finanzergebnis exkl. Ergebnis aus Anteilen an at equity bewerteten Unternehmen</v>
      </c>
      <c r="D124" s="178">
        <v>106.78635732999999</v>
      </c>
      <c r="E124" s="164">
        <v>175.78016436000001</v>
      </c>
      <c r="F124" s="178">
        <v>175.12108581999999</v>
      </c>
      <c r="G124" s="164">
        <v>171.93134012000002</v>
      </c>
      <c r="H124" s="178">
        <v>84.185297389999988</v>
      </c>
      <c r="I124" s="164">
        <v>148.13440658000005</v>
      </c>
      <c r="J124" s="178">
        <v>167.31597575000001</v>
      </c>
      <c r="K124" s="164">
        <v>163.70231494000001</v>
      </c>
    </row>
    <row r="125" spans="3:11">
      <c r="C125" s="293" t="str">
        <f>IF($A$3=1,$A$12,$B$12)</f>
        <v>Ergebnis aus Anteilen an at equity bewerteten Unternehmen</v>
      </c>
      <c r="D125" s="178">
        <v>1.1447867100000024</v>
      </c>
      <c r="E125" s="164">
        <v>-2.2619627999999996</v>
      </c>
      <c r="F125" s="178">
        <v>4.95996068</v>
      </c>
      <c r="G125" s="164">
        <v>5.2091677300000008</v>
      </c>
      <c r="H125" s="178">
        <v>16.965030590000001</v>
      </c>
      <c r="I125" s="164">
        <v>-0.19282742999999994</v>
      </c>
      <c r="J125" s="178">
        <v>9.0651561900000015</v>
      </c>
      <c r="K125" s="164">
        <v>4.1676392299999998</v>
      </c>
    </row>
    <row r="126" spans="3:11">
      <c r="C126" s="293" t="str">
        <f>IF($A$3=1,$A$13,$B$13)</f>
        <v>Sonstige Erträge</v>
      </c>
      <c r="D126" s="178">
        <v>7.9374627299999974</v>
      </c>
      <c r="E126" s="164">
        <v>58.440718880000006</v>
      </c>
      <c r="F126" s="178">
        <v>22.32777789</v>
      </c>
      <c r="G126" s="164">
        <v>19.295023839999999</v>
      </c>
      <c r="H126" s="178">
        <v>65.725528249999996</v>
      </c>
      <c r="I126" s="164">
        <v>32.768013539999998</v>
      </c>
      <c r="J126" s="178">
        <v>56.667379589999996</v>
      </c>
      <c r="K126" s="164">
        <v>131.69758345999998</v>
      </c>
    </row>
    <row r="127" spans="3:11">
      <c r="C127" s="290" t="str">
        <f>IF($A$3=1,$A$14,$B$14)</f>
        <v>Aufwendungen für Versicherungsfälle</v>
      </c>
      <c r="D127" s="291">
        <v>-1675.3730535200002</v>
      </c>
      <c r="E127" s="292">
        <v>-1822.5867826600002</v>
      </c>
      <c r="F127" s="291">
        <v>-1810.9474407</v>
      </c>
      <c r="G127" s="292">
        <v>-1825.1588760100001</v>
      </c>
      <c r="H127" s="291">
        <v>-1677.8678426399997</v>
      </c>
      <c r="I127" s="292">
        <v>-1935.6082182100004</v>
      </c>
      <c r="J127" s="291">
        <v>-1978.3631867500003</v>
      </c>
      <c r="K127" s="292">
        <v>-2138.99554984</v>
      </c>
    </row>
    <row r="128" spans="3:11">
      <c r="C128" s="293" t="str">
        <f>IF($A$3=1,$A$15,$B$15)</f>
        <v>Aufwendungen für Versicherungsabschluss und -verwaltung</v>
      </c>
      <c r="D128" s="178">
        <v>-612.54886627000008</v>
      </c>
      <c r="E128" s="164">
        <v>-627.61454789999993</v>
      </c>
      <c r="F128" s="178">
        <v>-609.48348189000001</v>
      </c>
      <c r="G128" s="164">
        <v>-626.83053038000003</v>
      </c>
      <c r="H128" s="178">
        <v>-672.89917435999996</v>
      </c>
      <c r="I128" s="164">
        <v>-675.26698336999993</v>
      </c>
      <c r="J128" s="178">
        <v>-678.34203504000004</v>
      </c>
      <c r="K128" s="164">
        <v>-769.58146869000007</v>
      </c>
    </row>
    <row r="129" spans="3:11">
      <c r="C129" s="293" t="str">
        <f>IF($A$3=1,$A$16,$B$16)</f>
        <v>Sonstige Aufwendungen</v>
      </c>
      <c r="D129" s="178">
        <v>-60.949322310000007</v>
      </c>
      <c r="E129" s="164">
        <v>-70.08185748999999</v>
      </c>
      <c r="F129" s="178">
        <v>-64.878137460000005</v>
      </c>
      <c r="G129" s="164">
        <v>-60.127842119999997</v>
      </c>
      <c r="H129" s="178">
        <v>-122.81393740999999</v>
      </c>
      <c r="I129" s="164">
        <v>-68.05224493999998</v>
      </c>
      <c r="J129" s="178">
        <v>-69.369671080000003</v>
      </c>
      <c r="K129" s="164">
        <v>-107.38824198999998</v>
      </c>
    </row>
    <row r="130" spans="3:11">
      <c r="C130" s="294" t="str">
        <f>IF($A$3=1,$A$17,$B$17)</f>
        <v>Operatives Gruppenergebnis</v>
      </c>
      <c r="D130" s="224">
        <v>79.103155020000003</v>
      </c>
      <c r="E130" s="223">
        <v>128.00134262</v>
      </c>
      <c r="F130" s="224">
        <v>123.40158198</v>
      </c>
      <c r="G130" s="223">
        <v>124.69511914</v>
      </c>
      <c r="H130" s="224">
        <v>135.92315942000002</v>
      </c>
      <c r="I130" s="223">
        <v>123.78451338999999</v>
      </c>
      <c r="J130" s="224">
        <v>153.53075250000001</v>
      </c>
      <c r="K130" s="223">
        <v>136.04637682000001</v>
      </c>
    </row>
    <row r="131" spans="3:11">
      <c r="C131" s="295" t="str">
        <f>IF($A$3=1,$A$18,$B$18)</f>
        <v>Anpassungen</v>
      </c>
      <c r="D131" s="296">
        <v>0.47974544000000002</v>
      </c>
      <c r="E131" s="297">
        <v>0</v>
      </c>
      <c r="F131" s="296">
        <v>0</v>
      </c>
      <c r="G131" s="297">
        <v>0</v>
      </c>
      <c r="H131" s="296">
        <v>-0.68815711999999996</v>
      </c>
      <c r="I131" s="297">
        <v>0</v>
      </c>
      <c r="J131" s="296">
        <v>0</v>
      </c>
      <c r="K131" s="297">
        <v>0</v>
      </c>
    </row>
    <row r="132" spans="3:11" ht="13.8" thickBot="1">
      <c r="C132" s="303" t="str">
        <f>IF($A$3=1,$A$19,$B$19)</f>
        <v>Ergebnis vor Steuern</v>
      </c>
      <c r="D132" s="228">
        <v>79.582900459999991</v>
      </c>
      <c r="E132" s="227">
        <v>128.00134262</v>
      </c>
      <c r="F132" s="228">
        <v>123.40158198</v>
      </c>
      <c r="G132" s="227">
        <v>124.69511914</v>
      </c>
      <c r="H132" s="228">
        <v>135.23500230000002</v>
      </c>
      <c r="I132" s="227">
        <v>123.78451338999999</v>
      </c>
      <c r="J132" s="228">
        <v>153.53075250000001</v>
      </c>
      <c r="K132" s="227">
        <v>136.04637682000001</v>
      </c>
    </row>
    <row r="133" spans="3:11">
      <c r="C133" s="304"/>
      <c r="D133" s="284"/>
      <c r="E133" s="284"/>
      <c r="F133" s="284"/>
      <c r="G133" s="284"/>
      <c r="H133" s="284"/>
      <c r="I133" s="284"/>
      <c r="J133" s="284"/>
      <c r="K133" s="284"/>
    </row>
    <row r="134" spans="3:11">
      <c r="C134" s="304"/>
      <c r="D134" s="284"/>
      <c r="E134" s="284"/>
      <c r="F134" s="284"/>
      <c r="G134" s="284"/>
      <c r="H134" s="284"/>
      <c r="I134" s="284"/>
      <c r="J134" s="284"/>
      <c r="K134" s="284"/>
    </row>
  </sheetData>
  <phoneticPr fontId="54" type="noConversion"/>
  <pageMargins left="0.78740157499999996" right="0.78740157499999996" top="0.984251969" bottom="0.984251969" header="0.4921259845" footer="0.4921259845"/>
  <pageSetup paperSize="9" scale="71" orientation="landscape" r:id="rId1"/>
  <headerFooter alignWithMargins="0"/>
  <rowBreaks count="2" manualBreakCount="2">
    <brk id="35" max="16383" man="1"/>
    <brk id="84" min="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Drop Down 1">
              <controlPr locked="0" defaultSize="0" autoLine="0" autoPict="0">
                <anchor moveWithCells="1">
                  <from>
                    <xdr:col>3</xdr:col>
                    <xdr:colOff>60960</xdr:colOff>
                    <xdr:row>1</xdr:row>
                    <xdr:rowOff>99060</xdr:rowOff>
                  </from>
                  <to>
                    <xdr:col>3</xdr:col>
                    <xdr:colOff>883920</xdr:colOff>
                    <xdr:row>2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V42"/>
  <sheetViews>
    <sheetView showGridLines="0" topLeftCell="C7" zoomScale="70" zoomScaleNormal="70" zoomScaleSheetLayoutView="70" workbookViewId="0">
      <selection activeCell="V13" sqref="V13"/>
    </sheetView>
  </sheetViews>
  <sheetFormatPr baseColWidth="10" defaultColWidth="11.44140625" defaultRowHeight="13.2"/>
  <cols>
    <col min="1" max="1" width="28" style="2" hidden="1" customWidth="1"/>
    <col min="2" max="2" width="34.6640625" style="2" hidden="1" customWidth="1"/>
    <col min="3" max="3" width="54.88671875" style="2" bestFit="1" customWidth="1"/>
    <col min="4" max="4" width="11.6640625" style="2" bestFit="1" customWidth="1"/>
    <col min="5" max="5" width="11.44140625" style="2" customWidth="1"/>
    <col min="6" max="6" width="11.6640625" style="2" bestFit="1" customWidth="1"/>
    <col min="7" max="7" width="11.44140625" style="2" customWidth="1"/>
    <col min="8" max="8" width="11.6640625" style="2" bestFit="1" customWidth="1"/>
    <col min="9" max="9" width="11.44140625" style="2" customWidth="1"/>
    <col min="10" max="10" width="11.6640625" style="2" bestFit="1" customWidth="1"/>
    <col min="11" max="11" width="11.44140625" style="2" customWidth="1"/>
    <col min="12" max="12" width="11.6640625" style="2" bestFit="1" customWidth="1"/>
    <col min="13" max="13" width="11.44140625" style="2" customWidth="1"/>
    <col min="14" max="14" width="11.6640625" style="2" bestFit="1" customWidth="1"/>
    <col min="15" max="15" width="11.44140625" style="2" customWidth="1"/>
    <col min="16" max="16" width="11.6640625" style="2" bestFit="1" customWidth="1"/>
    <col min="17" max="17" width="11.44140625" style="2" customWidth="1"/>
    <col min="18" max="18" width="11.6640625" style="2" bestFit="1" customWidth="1"/>
    <col min="19" max="19" width="11.44140625" style="2"/>
    <col min="20" max="20" width="11.6640625" style="2" bestFit="1" customWidth="1"/>
    <col min="21" max="16384" width="11.44140625" style="2"/>
  </cols>
  <sheetData>
    <row r="1" spans="1:22" ht="15" customHeight="1">
      <c r="A1" s="2" t="s">
        <v>44</v>
      </c>
    </row>
    <row r="2" spans="1:22" ht="15" customHeight="1">
      <c r="A2" s="2" t="s">
        <v>45</v>
      </c>
    </row>
    <row r="3" spans="1:22" ht="15" customHeight="1">
      <c r="A3" s="2">
        <v>1</v>
      </c>
    </row>
    <row r="4" spans="1:22" ht="15" customHeight="1"/>
    <row r="5" spans="1:22" ht="15" customHeight="1"/>
    <row r="6" spans="1:22" ht="15" customHeight="1">
      <c r="A6" s="12" t="s">
        <v>32</v>
      </c>
      <c r="B6" s="12" t="s">
        <v>88</v>
      </c>
    </row>
    <row r="7" spans="1:22" ht="18" customHeight="1">
      <c r="C7" s="78" t="str">
        <f>IF($A$3=1,$A$6,$B$6)</f>
        <v>Länderübersicht nach IFRS (in EUR Mio.)</v>
      </c>
      <c r="D7" s="57"/>
      <c r="E7" s="57"/>
      <c r="F7" s="57"/>
      <c r="G7" s="57"/>
      <c r="H7" s="57"/>
      <c r="I7" s="57"/>
    </row>
    <row r="8" spans="1:22" ht="15" customHeight="1"/>
    <row r="9" spans="1:22" ht="37.5" customHeight="1">
      <c r="C9" s="39"/>
      <c r="D9" s="319" t="str">
        <f>IF($A$3=1,$A$34,$B$34)</f>
        <v>Ver. Prämie KFZ-Haftpflicht</v>
      </c>
      <c r="E9" s="319"/>
      <c r="F9" s="319" t="str">
        <f>IF($A$3=1,$A$35,$B$35)</f>
        <v>Ver. Prämie KFZ-Kasko</v>
      </c>
      <c r="G9" s="319"/>
      <c r="H9" s="319" t="str">
        <f>IF($A$3=1,$A$36,$B$36)</f>
        <v>Ver. Prämie Sonstige Sach</v>
      </c>
      <c r="I9" s="319"/>
      <c r="J9" s="319" t="str">
        <f>IF($A$3=1,$A$37,$B$37)</f>
        <v>Ver. Prämie Leben-lfd.Prämie</v>
      </c>
      <c r="K9" s="319"/>
      <c r="L9" s="319" t="str">
        <f>IF($A$3=1,$A$38,$B$38)</f>
        <v>Ver. Prämie Leben-Einmalerlag</v>
      </c>
      <c r="M9" s="319"/>
      <c r="N9" s="319" t="str">
        <f>IF($A$3=1,$A$39,$B$39)</f>
        <v>Ver. Prämie Kranken</v>
      </c>
      <c r="O9" s="319"/>
      <c r="P9" s="319" t="str">
        <f>IF($A$3=1,$A$40,$B$40)</f>
        <v>Ver. Prämie Gesamt</v>
      </c>
      <c r="Q9" s="319"/>
      <c r="R9" s="319" t="str">
        <f>IF($A$3=1,$A$42,$B$42)</f>
        <v>Combined Ratio
(%, netto)</v>
      </c>
      <c r="S9" s="319"/>
      <c r="T9" s="319" t="str">
        <f>IF($A$3=1,$A$41,$B$41)</f>
        <v>Ergebnis vor Steuern</v>
      </c>
      <c r="U9" s="319"/>
    </row>
    <row r="10" spans="1:22" s="105" customFormat="1" ht="24.9" customHeight="1" thickBot="1">
      <c r="C10" s="107"/>
      <c r="D10" s="98" t="str">
        <f>'Gewinn- und Verlustrechnung'!$D$9</f>
        <v>9M 2022</v>
      </c>
      <c r="E10" s="90" t="str">
        <f>'Gewinn- und Verlustrechnung'!$E$9</f>
        <v>9M 2021</v>
      </c>
      <c r="F10" s="98" t="str">
        <f>'Gewinn- und Verlustrechnung'!$D$9</f>
        <v>9M 2022</v>
      </c>
      <c r="G10" s="90" t="str">
        <f>'Gewinn- und Verlustrechnung'!$E$9</f>
        <v>9M 2021</v>
      </c>
      <c r="H10" s="98" t="str">
        <f>'Gewinn- und Verlustrechnung'!$D$9</f>
        <v>9M 2022</v>
      </c>
      <c r="I10" s="90" t="str">
        <f>'Gewinn- und Verlustrechnung'!$E$9</f>
        <v>9M 2021</v>
      </c>
      <c r="J10" s="98" t="str">
        <f>'Gewinn- und Verlustrechnung'!$D$9</f>
        <v>9M 2022</v>
      </c>
      <c r="K10" s="90" t="str">
        <f>'Gewinn- und Verlustrechnung'!$E$9</f>
        <v>9M 2021</v>
      </c>
      <c r="L10" s="98" t="str">
        <f>'Gewinn- und Verlustrechnung'!$D$9</f>
        <v>9M 2022</v>
      </c>
      <c r="M10" s="90" t="str">
        <f>'Gewinn- und Verlustrechnung'!$E$9</f>
        <v>9M 2021</v>
      </c>
      <c r="N10" s="98" t="str">
        <f>'Gewinn- und Verlustrechnung'!$D$9</f>
        <v>9M 2022</v>
      </c>
      <c r="O10" s="90" t="str">
        <f>'Gewinn- und Verlustrechnung'!$E$9</f>
        <v>9M 2021</v>
      </c>
      <c r="P10" s="98" t="str">
        <f>'Gewinn- und Verlustrechnung'!$D$9</f>
        <v>9M 2022</v>
      </c>
      <c r="Q10" s="90" t="str">
        <f>'Gewinn- und Verlustrechnung'!$E$9</f>
        <v>9M 2021</v>
      </c>
      <c r="R10" s="98" t="str">
        <f>'Gewinn- und Verlustrechnung'!$D$9</f>
        <v>9M 2022</v>
      </c>
      <c r="S10" s="90" t="str">
        <f>'Gewinn- und Verlustrechnung'!$E$9</f>
        <v>9M 2021</v>
      </c>
      <c r="T10" s="98" t="str">
        <f>'Gewinn- und Verlustrechnung'!$D$9</f>
        <v>9M 2022</v>
      </c>
      <c r="U10" s="90" t="str">
        <f>'Gewinn- und Verlustrechnung'!$E$9</f>
        <v>9M 2021</v>
      </c>
      <c r="V10" s="201"/>
    </row>
    <row r="11" spans="1:22" s="106" customFormat="1" ht="19.5" customHeight="1">
      <c r="A11" s="14" t="s">
        <v>27</v>
      </c>
      <c r="B11" s="14" t="s">
        <v>59</v>
      </c>
      <c r="C11" s="41" t="str">
        <f>IF($A$3=1,$A$11,$B$11)</f>
        <v>Österreich</v>
      </c>
      <c r="D11" s="113">
        <v>272.27436475000002</v>
      </c>
      <c r="E11" s="42">
        <v>264.35889395999999</v>
      </c>
      <c r="F11" s="113">
        <v>265.24232224999997</v>
      </c>
      <c r="G11" s="42">
        <v>250.29706241000002</v>
      </c>
      <c r="H11" s="113">
        <v>1319.13894183</v>
      </c>
      <c r="I11" s="42">
        <v>1249.8069818499998</v>
      </c>
      <c r="J11" s="113">
        <v>911.76626721999992</v>
      </c>
      <c r="K11" s="42">
        <v>910.96565378999992</v>
      </c>
      <c r="L11" s="113">
        <v>161.80566652000002</v>
      </c>
      <c r="M11" s="42">
        <v>184.16758475</v>
      </c>
      <c r="N11" s="113">
        <v>356.19780991999994</v>
      </c>
      <c r="O11" s="42">
        <v>347.41462298000005</v>
      </c>
      <c r="P11" s="113">
        <v>3286.4</v>
      </c>
      <c r="Q11" s="42">
        <v>3207</v>
      </c>
      <c r="R11" s="256">
        <v>94.323325694611668</v>
      </c>
      <c r="S11" s="257">
        <v>94.97289032281914</v>
      </c>
      <c r="T11" s="113">
        <v>137.5</v>
      </c>
      <c r="U11" s="42">
        <v>143.6</v>
      </c>
      <c r="V11" s="202"/>
    </row>
    <row r="12" spans="1:22" s="106" customFormat="1" ht="19.5" customHeight="1">
      <c r="A12" s="14" t="s">
        <v>35</v>
      </c>
      <c r="B12" s="14" t="s">
        <v>69</v>
      </c>
      <c r="C12" s="41" t="str">
        <f>IF($A$3=1,$A$12,$B$12)</f>
        <v>Tschechien</v>
      </c>
      <c r="D12" s="113">
        <v>293.26487895999998</v>
      </c>
      <c r="E12" s="42">
        <v>263.34990760000005</v>
      </c>
      <c r="F12" s="113">
        <v>243.70464935000001</v>
      </c>
      <c r="G12" s="42">
        <v>207.38531410000002</v>
      </c>
      <c r="H12" s="113">
        <v>499.74676395999984</v>
      </c>
      <c r="I12" s="42">
        <v>398.64155588999989</v>
      </c>
      <c r="J12" s="113">
        <v>544.83464455000001</v>
      </c>
      <c r="K12" s="42">
        <v>497.71565176999997</v>
      </c>
      <c r="L12" s="113">
        <v>20.41892657</v>
      </c>
      <c r="M12" s="42">
        <v>23.013205320000001</v>
      </c>
      <c r="N12" s="113">
        <v>18.26559894</v>
      </c>
      <c r="O12" s="42">
        <v>15.419983160000001</v>
      </c>
      <c r="P12" s="113">
        <v>1620.2</v>
      </c>
      <c r="Q12" s="42">
        <v>1405.5</v>
      </c>
      <c r="R12" s="256">
        <v>92.774437362221889</v>
      </c>
      <c r="S12" s="257">
        <v>89.265088742793822</v>
      </c>
      <c r="T12" s="113">
        <v>147.19999999999999</v>
      </c>
      <c r="U12" s="42">
        <v>148.69999999999999</v>
      </c>
    </row>
    <row r="13" spans="1:22" s="106" customFormat="1" ht="19.5" customHeight="1">
      <c r="A13" s="43" t="s">
        <v>33</v>
      </c>
      <c r="B13" s="43" t="s">
        <v>61</v>
      </c>
      <c r="C13" s="44" t="str">
        <f>IF($A$3=1,$A$13,$B$13)</f>
        <v>Polen</v>
      </c>
      <c r="D13" s="113">
        <v>230.57943398000003</v>
      </c>
      <c r="E13" s="42">
        <v>234.82938632000003</v>
      </c>
      <c r="F13" s="113">
        <v>145.24139172999998</v>
      </c>
      <c r="G13" s="42">
        <v>143.63898706999998</v>
      </c>
      <c r="H13" s="113">
        <v>375.73420479999999</v>
      </c>
      <c r="I13" s="42">
        <v>337.88437601999999</v>
      </c>
      <c r="J13" s="113">
        <v>122.89653663</v>
      </c>
      <c r="K13" s="42">
        <v>124.23384264000001</v>
      </c>
      <c r="L13" s="113">
        <v>100.45500071000001</v>
      </c>
      <c r="M13" s="42">
        <v>97.616404720000006</v>
      </c>
      <c r="N13" s="113">
        <v>16.28244862</v>
      </c>
      <c r="O13" s="42">
        <v>13.10373517</v>
      </c>
      <c r="P13" s="113">
        <v>991.2</v>
      </c>
      <c r="Q13" s="42">
        <v>951.3</v>
      </c>
      <c r="R13" s="256">
        <v>94.702406867015</v>
      </c>
      <c r="S13" s="257">
        <v>94.488363491693761</v>
      </c>
      <c r="T13" s="113">
        <v>41</v>
      </c>
      <c r="U13" s="42">
        <v>51.2</v>
      </c>
    </row>
    <row r="14" spans="1:22" s="106" customFormat="1" ht="19.5" customHeight="1">
      <c r="A14" s="45" t="s">
        <v>206</v>
      </c>
      <c r="B14" s="45" t="s">
        <v>202</v>
      </c>
      <c r="C14" s="41" t="str">
        <f>IF($A$3=1,$A$14,$B$14)</f>
        <v>Erweiterte CEE</v>
      </c>
      <c r="D14" s="113">
        <v>613.17007272000001</v>
      </c>
      <c r="E14" s="42">
        <v>414.36601140999994</v>
      </c>
      <c r="F14" s="113">
        <v>495.84498456000006</v>
      </c>
      <c r="G14" s="42">
        <v>418.08568534000005</v>
      </c>
      <c r="H14" s="113">
        <v>608.81854520999991</v>
      </c>
      <c r="I14" s="42">
        <v>468.90532831999985</v>
      </c>
      <c r="J14" s="113">
        <v>468.84914028999998</v>
      </c>
      <c r="K14" s="42">
        <v>385.58588158000003</v>
      </c>
      <c r="L14" s="113">
        <v>343.69584094999993</v>
      </c>
      <c r="M14" s="42">
        <v>317.64662356000002</v>
      </c>
      <c r="N14" s="113">
        <v>159.28537376000003</v>
      </c>
      <c r="O14" s="42">
        <v>122.52328507999998</v>
      </c>
      <c r="P14" s="113">
        <v>2689.7</v>
      </c>
      <c r="Q14" s="42">
        <v>2127.1</v>
      </c>
      <c r="R14" s="256">
        <v>94.735183001977092</v>
      </c>
      <c r="S14" s="257">
        <v>95.189933745674352</v>
      </c>
      <c r="T14" s="113">
        <v>135.19999999999999</v>
      </c>
      <c r="U14" s="42">
        <v>106.4</v>
      </c>
    </row>
    <row r="15" spans="1:22" s="106" customFormat="1" ht="15.6">
      <c r="A15" s="9" t="s">
        <v>79</v>
      </c>
      <c r="B15" s="9" t="s">
        <v>80</v>
      </c>
      <c r="C15" s="40" t="str">
        <f>IF($A$3=1,$A$15,$B$15)</f>
        <v>Albanien</v>
      </c>
      <c r="D15" s="262">
        <v>24.772580730000001</v>
      </c>
      <c r="E15" s="263">
        <v>22.895237000000002</v>
      </c>
      <c r="F15" s="262">
        <v>2.0711022799999999</v>
      </c>
      <c r="G15" s="263">
        <v>1.7781745499999999</v>
      </c>
      <c r="H15" s="262">
        <v>5.5126776500000014</v>
      </c>
      <c r="I15" s="263">
        <v>5.7277739299999997</v>
      </c>
      <c r="J15" s="312">
        <v>0</v>
      </c>
      <c r="K15" s="274">
        <v>0</v>
      </c>
      <c r="L15" s="312">
        <v>0</v>
      </c>
      <c r="M15" s="274">
        <v>0</v>
      </c>
      <c r="N15" s="262">
        <v>2.5268697800000002</v>
      </c>
      <c r="O15" s="263">
        <v>2.3323733</v>
      </c>
      <c r="P15" s="262">
        <v>34.883230439999998</v>
      </c>
      <c r="Q15" s="263">
        <v>32.733558780000003</v>
      </c>
      <c r="R15" s="264">
        <v>83.716467644323686</v>
      </c>
      <c r="S15" s="265">
        <v>91.228816115793563</v>
      </c>
      <c r="T15" s="262">
        <v>4.2380879</v>
      </c>
      <c r="U15" s="263">
        <v>2.6349528499999999</v>
      </c>
    </row>
    <row r="16" spans="1:22" s="106" customFormat="1" ht="15.6">
      <c r="A16" s="9" t="s">
        <v>73</v>
      </c>
      <c r="B16" s="9" t="s">
        <v>104</v>
      </c>
      <c r="C16" s="40" t="str">
        <f>IF($A$3=1,$A$16,$B$16)</f>
        <v>Baltikum</v>
      </c>
      <c r="D16" s="266">
        <v>95.196574920000003</v>
      </c>
      <c r="E16" s="267">
        <v>79.034828900000008</v>
      </c>
      <c r="F16" s="266">
        <v>84.375408950000008</v>
      </c>
      <c r="G16" s="267">
        <v>72.575998150000004</v>
      </c>
      <c r="H16" s="266">
        <v>120.4942635</v>
      </c>
      <c r="I16" s="267">
        <v>98.464797329999996</v>
      </c>
      <c r="J16" s="266">
        <v>62.952249810000005</v>
      </c>
      <c r="K16" s="267">
        <v>55.269055689999995</v>
      </c>
      <c r="L16" s="266">
        <v>34.013823340000002</v>
      </c>
      <c r="M16" s="267">
        <v>26.514469129999998</v>
      </c>
      <c r="N16" s="266">
        <v>80.085045919999999</v>
      </c>
      <c r="O16" s="267">
        <v>55.75084257000001</v>
      </c>
      <c r="P16" s="266">
        <v>477.11736644000001</v>
      </c>
      <c r="Q16" s="267">
        <v>387.60999176999997</v>
      </c>
      <c r="R16" s="268">
        <v>95.570920178369988</v>
      </c>
      <c r="S16" s="269">
        <v>96.470340145607025</v>
      </c>
      <c r="T16" s="266">
        <v>12.524308029999998</v>
      </c>
      <c r="U16" s="267">
        <v>14.05590409</v>
      </c>
    </row>
    <row r="17" spans="1:22" s="106" customFormat="1" ht="15.6">
      <c r="A17" s="9" t="s">
        <v>222</v>
      </c>
      <c r="B17" s="9" t="s">
        <v>223</v>
      </c>
      <c r="C17" s="40" t="str">
        <f>IF($A$3=1,$A$17,$B$17)</f>
        <v>Bosnien&amp;Herzegowina</v>
      </c>
      <c r="D17" s="266">
        <v>2.2560995699999999</v>
      </c>
      <c r="E17" s="267">
        <v>2.1280278099999999</v>
      </c>
      <c r="F17" s="266">
        <v>1.76861252</v>
      </c>
      <c r="G17" s="267">
        <v>1.66913143</v>
      </c>
      <c r="H17" s="266">
        <v>10.390139810000001</v>
      </c>
      <c r="I17" s="267">
        <v>8.3856605799999997</v>
      </c>
      <c r="J17" s="266">
        <v>11.025752259999999</v>
      </c>
      <c r="K17" s="267">
        <v>10.954992130000001</v>
      </c>
      <c r="L17" s="266">
        <v>4.233054430000001</v>
      </c>
      <c r="M17" s="267">
        <v>2.7566747800000004</v>
      </c>
      <c r="N17" s="266">
        <v>0.18083397999999998</v>
      </c>
      <c r="O17" s="267">
        <v>0.16577196</v>
      </c>
      <c r="P17" s="266">
        <v>29.854492570000001</v>
      </c>
      <c r="Q17" s="267">
        <v>26.060258690000001</v>
      </c>
      <c r="R17" s="268">
        <v>106.87308423909488</v>
      </c>
      <c r="S17" s="269">
        <v>109.29766084363004</v>
      </c>
      <c r="T17" s="266">
        <v>0.52547994999999992</v>
      </c>
      <c r="U17" s="267">
        <v>0.28869153999999997</v>
      </c>
    </row>
    <row r="18" spans="1:22" s="106" customFormat="1" ht="15.6">
      <c r="A18" s="9" t="s">
        <v>39</v>
      </c>
      <c r="B18" s="9" t="s">
        <v>66</v>
      </c>
      <c r="C18" s="40" t="str">
        <f>IF($A$3=1,$A$18,$B$18)</f>
        <v>Bulgarien</v>
      </c>
      <c r="D18" s="266">
        <v>26.539616160000001</v>
      </c>
      <c r="E18" s="267">
        <v>28.514316100000002</v>
      </c>
      <c r="F18" s="266">
        <v>60.215311440000001</v>
      </c>
      <c r="G18" s="267">
        <v>50.8512992</v>
      </c>
      <c r="H18" s="266">
        <v>45.640669569999993</v>
      </c>
      <c r="I18" s="267">
        <v>41.672008659999996</v>
      </c>
      <c r="J18" s="266">
        <v>30.438308119999999</v>
      </c>
      <c r="K18" s="267">
        <v>23.576967070000002</v>
      </c>
      <c r="L18" s="266">
        <v>9.5139576100000003</v>
      </c>
      <c r="M18" s="267">
        <v>8.3521631999999997</v>
      </c>
      <c r="N18" s="266">
        <v>17.127189810000001</v>
      </c>
      <c r="O18" s="267">
        <v>12.83525824</v>
      </c>
      <c r="P18" s="266">
        <v>189.47505271</v>
      </c>
      <c r="Q18" s="267">
        <v>165.80201246999999</v>
      </c>
      <c r="R18" s="268">
        <v>79.718622547526792</v>
      </c>
      <c r="S18" s="269">
        <v>90.666312825621105</v>
      </c>
      <c r="T18" s="266">
        <v>29.872734079999997</v>
      </c>
      <c r="U18" s="267">
        <v>18.561647839999999</v>
      </c>
    </row>
    <row r="19" spans="1:22" s="106" customFormat="1" ht="15.6">
      <c r="A19" s="9" t="s">
        <v>37</v>
      </c>
      <c r="B19" s="9" t="s">
        <v>64</v>
      </c>
      <c r="C19" s="40" t="str">
        <f>IF($A$3=1,$A$19,$B$19)</f>
        <v>Kroatien</v>
      </c>
      <c r="D19" s="266">
        <v>14.44644533</v>
      </c>
      <c r="E19" s="267">
        <v>13.807471789999999</v>
      </c>
      <c r="F19" s="266">
        <v>7.7679238499999999</v>
      </c>
      <c r="G19" s="267">
        <v>6.7096228299999998</v>
      </c>
      <c r="H19" s="266">
        <v>38.8293052</v>
      </c>
      <c r="I19" s="267">
        <v>34.155299050000004</v>
      </c>
      <c r="J19" s="266">
        <v>18.34514003</v>
      </c>
      <c r="K19" s="267">
        <v>19.13094843</v>
      </c>
      <c r="L19" s="266">
        <v>54.3668154</v>
      </c>
      <c r="M19" s="267">
        <v>47.14020249</v>
      </c>
      <c r="N19" s="266">
        <v>6.2697225000000003</v>
      </c>
      <c r="O19" s="267">
        <v>5.3480176399999992</v>
      </c>
      <c r="P19" s="266">
        <v>140.02535231000002</v>
      </c>
      <c r="Q19" s="267">
        <v>126.29156223000001</v>
      </c>
      <c r="R19" s="268">
        <v>95.752984512000893</v>
      </c>
      <c r="S19" s="269">
        <v>94.653503213731796</v>
      </c>
      <c r="T19" s="266">
        <v>0.48349020000000004</v>
      </c>
      <c r="U19" s="267">
        <v>5.7250015000000003</v>
      </c>
    </row>
    <row r="20" spans="1:22" s="106" customFormat="1" ht="15.6">
      <c r="A20" s="9" t="s">
        <v>155</v>
      </c>
      <c r="B20" s="9" t="s">
        <v>102</v>
      </c>
      <c r="C20" s="40" t="str">
        <f>IF($A$3=1,$A$20,$B$20)</f>
        <v>Moldau</v>
      </c>
      <c r="D20" s="266">
        <v>4.7182804000000003</v>
      </c>
      <c r="E20" s="267">
        <v>2.6887004700000001</v>
      </c>
      <c r="F20" s="266">
        <v>2.85229343</v>
      </c>
      <c r="G20" s="267">
        <v>2.2796837200000004</v>
      </c>
      <c r="H20" s="266">
        <v>2.8204537399999996</v>
      </c>
      <c r="I20" s="267">
        <v>2.2328423500000003</v>
      </c>
      <c r="J20" s="312">
        <v>0</v>
      </c>
      <c r="K20" s="274">
        <v>0</v>
      </c>
      <c r="L20" s="312">
        <v>0</v>
      </c>
      <c r="M20" s="274">
        <v>0</v>
      </c>
      <c r="N20" s="266">
        <v>0.87419780000000002</v>
      </c>
      <c r="O20" s="267">
        <v>0.76940381999999996</v>
      </c>
      <c r="P20" s="266">
        <v>11.26522537</v>
      </c>
      <c r="Q20" s="267">
        <v>7.9706303600000004</v>
      </c>
      <c r="R20" s="268">
        <v>99.064812448222924</v>
      </c>
      <c r="S20" s="269">
        <v>96.06297456265095</v>
      </c>
      <c r="T20" s="266">
        <v>0.59366752</v>
      </c>
      <c r="U20" s="267">
        <v>0.49904022999999997</v>
      </c>
    </row>
    <row r="21" spans="1:22" s="106" customFormat="1" ht="15.6">
      <c r="A21" s="9" t="s">
        <v>170</v>
      </c>
      <c r="B21" s="9" t="s">
        <v>169</v>
      </c>
      <c r="C21" s="40" t="str">
        <f>IF($A$3=1,$A$21,$B$21)</f>
        <v>Nordmazedonien</v>
      </c>
      <c r="D21" s="266">
        <v>11.552755490000001</v>
      </c>
      <c r="E21" s="267">
        <v>10.622362189999999</v>
      </c>
      <c r="F21" s="266">
        <v>1.6660735600000001</v>
      </c>
      <c r="G21" s="267">
        <v>1.43986872</v>
      </c>
      <c r="H21" s="266">
        <v>9.6800949499999991</v>
      </c>
      <c r="I21" s="267">
        <v>9.7128122800000014</v>
      </c>
      <c r="J21" s="312">
        <v>0</v>
      </c>
      <c r="K21" s="274">
        <v>0</v>
      </c>
      <c r="L21" s="312">
        <v>0</v>
      </c>
      <c r="M21" s="274">
        <v>0</v>
      </c>
      <c r="N21" s="266">
        <v>0.75979304000000003</v>
      </c>
      <c r="O21" s="267">
        <v>0.10342585</v>
      </c>
      <c r="P21" s="266">
        <v>23.658717039999999</v>
      </c>
      <c r="Q21" s="267">
        <v>21.878469039999999</v>
      </c>
      <c r="R21" s="268">
        <v>98.438962794112967</v>
      </c>
      <c r="S21" s="269">
        <v>95.053454980198239</v>
      </c>
      <c r="T21" s="266">
        <v>1.0525147500000001</v>
      </c>
      <c r="U21" s="267">
        <v>1.06463599</v>
      </c>
    </row>
    <row r="22" spans="1:22" ht="15.6">
      <c r="A22" s="10" t="s">
        <v>34</v>
      </c>
      <c r="B22" s="10" t="s">
        <v>62</v>
      </c>
      <c r="C22" s="40" t="str">
        <f>IF($A$3=1,$A$22,$B$22)</f>
        <v>Rumänien</v>
      </c>
      <c r="D22" s="266">
        <v>173.99120493000001</v>
      </c>
      <c r="E22" s="267">
        <v>69.614096040000007</v>
      </c>
      <c r="F22" s="266">
        <v>176.77140656</v>
      </c>
      <c r="G22" s="267">
        <v>151.39992344999999</v>
      </c>
      <c r="H22" s="266">
        <v>105.59301943000001</v>
      </c>
      <c r="I22" s="267">
        <v>91.140097759999989</v>
      </c>
      <c r="J22" s="266">
        <v>39.530300060000002</v>
      </c>
      <c r="K22" s="267">
        <v>37.052083090000004</v>
      </c>
      <c r="L22" s="266">
        <v>57.913086169999993</v>
      </c>
      <c r="M22" s="267">
        <v>48.765636700000002</v>
      </c>
      <c r="N22" s="266">
        <v>17.062000809999997</v>
      </c>
      <c r="O22" s="267">
        <v>13.57658646</v>
      </c>
      <c r="P22" s="266">
        <v>570.86101796000003</v>
      </c>
      <c r="Q22" s="267">
        <v>411.54842350000001</v>
      </c>
      <c r="R22" s="268">
        <v>96.702027912744484</v>
      </c>
      <c r="S22" s="269">
        <v>102.40685720183734</v>
      </c>
      <c r="T22" s="266">
        <v>20.373282329999999</v>
      </c>
      <c r="U22" s="267">
        <v>1.85937248</v>
      </c>
    </row>
    <row r="23" spans="1:22" ht="15.6">
      <c r="A23" s="9" t="s">
        <v>38</v>
      </c>
      <c r="B23" s="9" t="s">
        <v>65</v>
      </c>
      <c r="C23" s="40" t="str">
        <f>IF($A$3=1,$A$23,$B$23)</f>
        <v>Serbien</v>
      </c>
      <c r="D23" s="266">
        <v>7.6565427699999997</v>
      </c>
      <c r="E23" s="267">
        <v>4.9313990399999996</v>
      </c>
      <c r="F23" s="266">
        <v>10.52241336</v>
      </c>
      <c r="G23" s="267">
        <v>9.2459835999999989</v>
      </c>
      <c r="H23" s="266">
        <v>33.508148700000007</v>
      </c>
      <c r="I23" s="267">
        <v>28.692685569999998</v>
      </c>
      <c r="J23" s="266">
        <v>24.874139260000003</v>
      </c>
      <c r="K23" s="267">
        <v>24.034553339999999</v>
      </c>
      <c r="L23" s="266">
        <v>10.34312489</v>
      </c>
      <c r="M23" s="267">
        <v>8.9961083800000008</v>
      </c>
      <c r="N23" s="266">
        <v>8.4425308900000005</v>
      </c>
      <c r="O23" s="267">
        <v>5.7044482300000006</v>
      </c>
      <c r="P23" s="266">
        <v>95.346899870000001</v>
      </c>
      <c r="Q23" s="267">
        <v>81.605178159999994</v>
      </c>
      <c r="R23" s="268">
        <v>90.419476362601927</v>
      </c>
      <c r="S23" s="269">
        <v>80.411838105578042</v>
      </c>
      <c r="T23" s="266">
        <v>6.9343458799999995</v>
      </c>
      <c r="U23" s="267">
        <v>7.96218643</v>
      </c>
    </row>
    <row r="24" spans="1:22" ht="15.6">
      <c r="A24" s="14" t="s">
        <v>29</v>
      </c>
      <c r="B24" s="14" t="s">
        <v>60</v>
      </c>
      <c r="C24" s="40" t="str">
        <f>IF($A$3=1,$A$24,$B$24)</f>
        <v>Slowakei</v>
      </c>
      <c r="D24" s="266">
        <v>117.21786773999999</v>
      </c>
      <c r="E24" s="267">
        <v>114.72115859</v>
      </c>
      <c r="F24" s="266">
        <v>91.802345930000001</v>
      </c>
      <c r="G24" s="267">
        <v>82.11035265999999</v>
      </c>
      <c r="H24" s="266">
        <v>82.779393339999984</v>
      </c>
      <c r="I24" s="267">
        <v>82.013805399999981</v>
      </c>
      <c r="J24" s="266">
        <v>155.11764884000002</v>
      </c>
      <c r="K24" s="267">
        <v>148.18262546</v>
      </c>
      <c r="L24" s="266">
        <v>109.88466482</v>
      </c>
      <c r="M24" s="267">
        <v>118.39997258000001</v>
      </c>
      <c r="N24" s="266">
        <v>3.9530348199999996</v>
      </c>
      <c r="O24" s="267">
        <v>3.1622810900000005</v>
      </c>
      <c r="P24" s="266">
        <v>560.75495549000004</v>
      </c>
      <c r="Q24" s="267">
        <v>548.59019577999993</v>
      </c>
      <c r="R24" s="268">
        <v>89.508284625812735</v>
      </c>
      <c r="S24" s="269">
        <v>87.616745678457377</v>
      </c>
      <c r="T24" s="266">
        <v>39.20538569</v>
      </c>
      <c r="U24" s="267">
        <v>42.395208719999999</v>
      </c>
    </row>
    <row r="25" spans="1:22" ht="15.6">
      <c r="A25" s="9" t="s">
        <v>70</v>
      </c>
      <c r="B25" s="9" t="s">
        <v>70</v>
      </c>
      <c r="C25" s="40" t="str">
        <f>IF($A$3=1,$A$25,$B$25)</f>
        <v>Ukraine</v>
      </c>
      <c r="D25" s="266">
        <v>58.454052959999999</v>
      </c>
      <c r="E25" s="267">
        <v>28.251821560000003</v>
      </c>
      <c r="F25" s="266">
        <v>15.92636858</v>
      </c>
      <c r="G25" s="267">
        <v>19.014158309999999</v>
      </c>
      <c r="H25" s="266">
        <v>11.002545640000006</v>
      </c>
      <c r="I25" s="267">
        <v>15.087104539999999</v>
      </c>
      <c r="J25" s="266">
        <v>1.2866853200000001</v>
      </c>
      <c r="K25" s="267">
        <v>1.5694379299999999</v>
      </c>
      <c r="L25" s="312">
        <v>1.321053E-2</v>
      </c>
      <c r="M25" s="274">
        <v>3.2299970000000004E-2</v>
      </c>
      <c r="N25" s="266">
        <v>9.9359078099999998</v>
      </c>
      <c r="O25" s="267">
        <v>12.274700599999999</v>
      </c>
      <c r="P25" s="266">
        <v>96.61877084000001</v>
      </c>
      <c r="Q25" s="267">
        <v>76.22952291</v>
      </c>
      <c r="R25" s="268">
        <v>94.989347535456602</v>
      </c>
      <c r="S25" s="269">
        <v>91.855608305630653</v>
      </c>
      <c r="T25" s="266">
        <v>9.360960050000001</v>
      </c>
      <c r="U25" s="267">
        <v>4.3560516100000006</v>
      </c>
    </row>
    <row r="26" spans="1:22" ht="15.6">
      <c r="A26" s="9" t="s">
        <v>36</v>
      </c>
      <c r="B26" s="9" t="s">
        <v>63</v>
      </c>
      <c r="C26" s="40" t="str">
        <f>IF($A$3=1,$A$26,$B$26)</f>
        <v>Ungarn</v>
      </c>
      <c r="D26" s="266">
        <v>76.368051719999997</v>
      </c>
      <c r="E26" s="267">
        <v>37.156591920000004</v>
      </c>
      <c r="F26" s="266">
        <v>40.105724100000003</v>
      </c>
      <c r="G26" s="267">
        <v>19.011488719999999</v>
      </c>
      <c r="H26" s="266">
        <v>142.56783367999995</v>
      </c>
      <c r="I26" s="267">
        <v>51.620440870000003</v>
      </c>
      <c r="J26" s="266">
        <v>125.27891659000001</v>
      </c>
      <c r="K26" s="267">
        <v>65.815218439999995</v>
      </c>
      <c r="L26" s="266">
        <v>63.414103760000003</v>
      </c>
      <c r="M26" s="267">
        <v>56.689096329999998</v>
      </c>
      <c r="N26" s="266">
        <v>12.0682466</v>
      </c>
      <c r="O26" s="267">
        <v>10.50017532</v>
      </c>
      <c r="P26" s="266">
        <v>459.80287644999999</v>
      </c>
      <c r="Q26" s="267">
        <v>240.7930116</v>
      </c>
      <c r="R26" s="268">
        <v>103.64666536583505</v>
      </c>
      <c r="S26" s="269">
        <v>101.9912550157409</v>
      </c>
      <c r="T26" s="266">
        <v>10.04033096</v>
      </c>
      <c r="U26" s="267">
        <v>7.00089644</v>
      </c>
    </row>
    <row r="27" spans="1:22" s="106" customFormat="1" ht="19.5" customHeight="1">
      <c r="A27" s="9" t="s">
        <v>203</v>
      </c>
      <c r="B27" s="9" t="s">
        <v>213</v>
      </c>
      <c r="C27" s="44" t="str">
        <f>IF($A$3=1,$A$27,$B$27)</f>
        <v>Spezialmärkte</v>
      </c>
      <c r="D27" s="113">
        <v>47.312065099999991</v>
      </c>
      <c r="E27" s="42">
        <v>27.070441970000001</v>
      </c>
      <c r="F27" s="113">
        <v>49.429742570000002</v>
      </c>
      <c r="G27" s="42">
        <v>36.263557390000003</v>
      </c>
      <c r="H27" s="113">
        <v>222.51552985999999</v>
      </c>
      <c r="I27" s="42">
        <v>199.91609783999996</v>
      </c>
      <c r="J27" s="113">
        <v>130.85723709999999</v>
      </c>
      <c r="K27" s="42">
        <v>65.325400290000005</v>
      </c>
      <c r="L27" s="113">
        <v>55.669352939999996</v>
      </c>
      <c r="M27" s="42">
        <v>39.28168281</v>
      </c>
      <c r="N27" s="113">
        <v>35.641669650000004</v>
      </c>
      <c r="O27" s="42">
        <v>25.59042994</v>
      </c>
      <c r="P27" s="113">
        <v>541.4</v>
      </c>
      <c r="Q27" s="42">
        <v>393.4</v>
      </c>
      <c r="R27" s="256">
        <v>93.481810306575227</v>
      </c>
      <c r="S27" s="257">
        <v>89.339398019572542</v>
      </c>
      <c r="T27" s="113">
        <v>35.700000000000003</v>
      </c>
      <c r="U27" s="42">
        <v>30.6</v>
      </c>
    </row>
    <row r="28" spans="1:22" s="106" customFormat="1" ht="15.6">
      <c r="A28" s="9" t="s">
        <v>40</v>
      </c>
      <c r="B28" s="9" t="s">
        <v>67</v>
      </c>
      <c r="C28" s="40" t="str">
        <f>IF($A$3=1,$A$28,$B$28)</f>
        <v>Deutschland</v>
      </c>
      <c r="D28" s="310">
        <v>0</v>
      </c>
      <c r="E28" s="311">
        <v>0</v>
      </c>
      <c r="F28" s="310">
        <v>0</v>
      </c>
      <c r="G28" s="311">
        <v>0</v>
      </c>
      <c r="H28" s="262">
        <v>104.90229305</v>
      </c>
      <c r="I28" s="263">
        <v>102.36018128000001</v>
      </c>
      <c r="J28" s="262">
        <v>58.841337559999999</v>
      </c>
      <c r="K28" s="263">
        <v>59.346307780000004</v>
      </c>
      <c r="L28" s="262">
        <v>23.672474579999999</v>
      </c>
      <c r="M28" s="263">
        <v>15.756900310000001</v>
      </c>
      <c r="N28" s="310">
        <v>0</v>
      </c>
      <c r="O28" s="311">
        <v>0</v>
      </c>
      <c r="P28" s="262">
        <v>187.41610519</v>
      </c>
      <c r="Q28" s="263">
        <v>177.46338937000002</v>
      </c>
      <c r="R28" s="264">
        <v>77.439840844337326</v>
      </c>
      <c r="S28" s="265">
        <v>80.166184623622144</v>
      </c>
      <c r="T28" s="262">
        <v>24.368151809999997</v>
      </c>
      <c r="U28" s="263">
        <v>21.9332508</v>
      </c>
      <c r="V28" s="320"/>
    </row>
    <row r="29" spans="1:22" ht="15.6">
      <c r="A29" s="9" t="s">
        <v>84</v>
      </c>
      <c r="B29" s="9" t="s">
        <v>85</v>
      </c>
      <c r="C29" s="40" t="str">
        <f>IF($A$3=1,$A$29,$B$29)</f>
        <v>Georgien</v>
      </c>
      <c r="D29" s="270">
        <v>2.10370898</v>
      </c>
      <c r="E29" s="271">
        <v>1.2467383700000001</v>
      </c>
      <c r="F29" s="270">
        <v>8.0448687499999991</v>
      </c>
      <c r="G29" s="271">
        <v>5.3660285500000002</v>
      </c>
      <c r="H29" s="270">
        <v>13.123790370000002</v>
      </c>
      <c r="I29" s="271">
        <v>8.1469218900000033</v>
      </c>
      <c r="J29" s="312">
        <v>0</v>
      </c>
      <c r="K29" s="274">
        <v>0</v>
      </c>
      <c r="L29" s="312">
        <v>0</v>
      </c>
      <c r="M29" s="274">
        <v>0</v>
      </c>
      <c r="N29" s="270">
        <v>32.031779450000002</v>
      </c>
      <c r="O29" s="271">
        <v>22.197698240000001</v>
      </c>
      <c r="P29" s="270">
        <v>55.304147549999996</v>
      </c>
      <c r="Q29" s="271">
        <v>36.957387049999994</v>
      </c>
      <c r="R29" s="272">
        <v>87.374714456170835</v>
      </c>
      <c r="S29" s="271">
        <v>89.568431067242898</v>
      </c>
      <c r="T29" s="270">
        <v>1.57967298</v>
      </c>
      <c r="U29" s="271">
        <v>0.53849008999999992</v>
      </c>
      <c r="V29" s="320"/>
    </row>
    <row r="30" spans="1:22" ht="15.6">
      <c r="A30" s="9" t="s">
        <v>2</v>
      </c>
      <c r="B30" s="9" t="s">
        <v>2</v>
      </c>
      <c r="C30" s="40" t="str">
        <f>IF($A$3=1,$A$30,$B$30)</f>
        <v>Liechtenstein</v>
      </c>
      <c r="D30" s="312">
        <v>0</v>
      </c>
      <c r="E30" s="274">
        <v>0</v>
      </c>
      <c r="F30" s="312">
        <v>0</v>
      </c>
      <c r="G30" s="274">
        <v>0</v>
      </c>
      <c r="H30" s="312">
        <v>0</v>
      </c>
      <c r="I30" s="274">
        <v>0</v>
      </c>
      <c r="J30" s="270">
        <v>5.1820864200000001</v>
      </c>
      <c r="K30" s="273">
        <v>5.9790925100000001</v>
      </c>
      <c r="L30" s="270">
        <v>18.075344879999999</v>
      </c>
      <c r="M30" s="273">
        <v>23.524782500000001</v>
      </c>
      <c r="N30" s="312">
        <v>0</v>
      </c>
      <c r="O30" s="274">
        <v>0</v>
      </c>
      <c r="P30" s="270">
        <v>23.2574313</v>
      </c>
      <c r="Q30" s="273">
        <v>29.503875010000002</v>
      </c>
      <c r="R30" s="312" t="s">
        <v>230</v>
      </c>
      <c r="S30" s="274" t="s">
        <v>230</v>
      </c>
      <c r="T30" s="270">
        <v>-0.65908644999999999</v>
      </c>
      <c r="U30" s="273">
        <v>-2.2231880000000002E-2</v>
      </c>
      <c r="V30" s="320"/>
    </row>
    <row r="31" spans="1:22" ht="15.6">
      <c r="A31" s="9" t="s">
        <v>71</v>
      </c>
      <c r="B31" s="9" t="s">
        <v>235</v>
      </c>
      <c r="C31" s="40" t="str">
        <f>IF($A$3=1,$A$31,$B$31)</f>
        <v>Türkei</v>
      </c>
      <c r="D31" s="275">
        <v>45.208356119999998</v>
      </c>
      <c r="E31" s="276">
        <v>25.823703600000002</v>
      </c>
      <c r="F31" s="275">
        <v>41.384873820000003</v>
      </c>
      <c r="G31" s="276">
        <v>30.89752884</v>
      </c>
      <c r="H31" s="275">
        <v>104.48944643999999</v>
      </c>
      <c r="I31" s="276">
        <v>89.408994669999984</v>
      </c>
      <c r="J31" s="312">
        <v>66.833813120000002</v>
      </c>
      <c r="K31" s="274">
        <v>0</v>
      </c>
      <c r="L31" s="312">
        <v>13.921533480000001</v>
      </c>
      <c r="M31" s="274">
        <v>0</v>
      </c>
      <c r="N31" s="275">
        <v>3.6098902000000002</v>
      </c>
      <c r="O31" s="276">
        <v>3.3927317000000001</v>
      </c>
      <c r="P31" s="275">
        <v>275.44791318</v>
      </c>
      <c r="Q31" s="276">
        <v>149.52295881000001</v>
      </c>
      <c r="R31" s="277">
        <v>113.19383009706846</v>
      </c>
      <c r="S31" s="278">
        <v>100.10058166395633</v>
      </c>
      <c r="T31" s="275">
        <v>10.37797232</v>
      </c>
      <c r="U31" s="276">
        <v>8.1871893900000003</v>
      </c>
      <c r="V31" s="320"/>
    </row>
    <row r="32" spans="1:22" s="106" customFormat="1" ht="19.5" customHeight="1"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314"/>
      <c r="S32" s="212"/>
      <c r="T32" s="179"/>
      <c r="U32" s="179"/>
      <c r="V32" s="179"/>
    </row>
    <row r="34" spans="1:2">
      <c r="A34" s="127" t="s">
        <v>141</v>
      </c>
      <c r="B34" s="127" t="s">
        <v>105</v>
      </c>
    </row>
    <row r="35" spans="1:2">
      <c r="A35" s="9" t="s">
        <v>142</v>
      </c>
      <c r="B35" s="2" t="s">
        <v>106</v>
      </c>
    </row>
    <row r="36" spans="1:2">
      <c r="A36" s="9" t="s">
        <v>147</v>
      </c>
      <c r="B36" s="2" t="s">
        <v>107</v>
      </c>
    </row>
    <row r="37" spans="1:2">
      <c r="A37" s="2" t="s">
        <v>143</v>
      </c>
      <c r="B37" s="2" t="s">
        <v>108</v>
      </c>
    </row>
    <row r="38" spans="1:2">
      <c r="A38" s="2" t="s">
        <v>144</v>
      </c>
      <c r="B38" s="2" t="s">
        <v>109</v>
      </c>
    </row>
    <row r="39" spans="1:2">
      <c r="A39" s="128" t="s">
        <v>145</v>
      </c>
      <c r="B39" s="128" t="s">
        <v>110</v>
      </c>
    </row>
    <row r="40" spans="1:2">
      <c r="A40" s="105" t="s">
        <v>146</v>
      </c>
      <c r="B40" s="105" t="s">
        <v>78</v>
      </c>
    </row>
    <row r="41" spans="1:2">
      <c r="A41" s="2" t="s">
        <v>172</v>
      </c>
      <c r="B41" s="2" t="s">
        <v>174</v>
      </c>
    </row>
    <row r="42" spans="1:2" ht="26.4">
      <c r="A42" s="161" t="s">
        <v>154</v>
      </c>
      <c r="B42" s="161" t="s">
        <v>153</v>
      </c>
    </row>
  </sheetData>
  <mergeCells count="10">
    <mergeCell ref="V28:V31"/>
    <mergeCell ref="R9:S9"/>
    <mergeCell ref="T9:U9"/>
    <mergeCell ref="P9:Q9"/>
    <mergeCell ref="N9:O9"/>
    <mergeCell ref="D9:E9"/>
    <mergeCell ref="F9:G9"/>
    <mergeCell ref="J9:K9"/>
    <mergeCell ref="L9:M9"/>
    <mergeCell ref="H9:I9"/>
  </mergeCells>
  <phoneticPr fontId="11" type="noConversion"/>
  <pageMargins left="0.78740157499999996" right="0.78740157499999996" top="0.5" bottom="0.984251969" header="0.4921259845" footer="0.4921259845"/>
  <pageSetup paperSize="9" scale="54" orientation="landscape" r:id="rId1"/>
  <headerFooter alignWithMargins="0">
    <oddFooter>&amp;CLänderübersicht&amp;RSeite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locked="0" defaultSize="0" autoLine="0" autoPict="0">
                <anchor moveWithCells="1">
                  <from>
                    <xdr:col>5</xdr:col>
                    <xdr:colOff>22860</xdr:colOff>
                    <xdr:row>2</xdr:row>
                    <xdr:rowOff>68580</xdr:rowOff>
                  </from>
                  <to>
                    <xdr:col>6</xdr:col>
                    <xdr:colOff>45720</xdr:colOff>
                    <xdr:row>3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G22"/>
  <sheetViews>
    <sheetView showGridLines="0" view="pageBreakPreview" topLeftCell="C1" zoomScale="85" zoomScaleNormal="100" zoomScaleSheetLayoutView="85" workbookViewId="0">
      <selection activeCell="E14" sqref="E14"/>
    </sheetView>
  </sheetViews>
  <sheetFormatPr baseColWidth="10" defaultColWidth="11.44140625" defaultRowHeight="15"/>
  <cols>
    <col min="1" max="1" width="34.33203125" style="1" hidden="1" customWidth="1"/>
    <col min="2" max="2" width="30.33203125" style="1" hidden="1" customWidth="1"/>
    <col min="3" max="3" width="56.6640625" style="108" customWidth="1"/>
    <col min="4" max="5" width="21.44140625" style="1" customWidth="1"/>
    <col min="6" max="6" width="11.44140625" style="1"/>
    <col min="7" max="7" width="2.6640625" style="1" customWidth="1"/>
    <col min="8" max="16384" width="11.44140625" style="1"/>
  </cols>
  <sheetData>
    <row r="1" spans="1:5">
      <c r="A1" s="2" t="s">
        <v>44</v>
      </c>
    </row>
    <row r="2" spans="1:5">
      <c r="A2" s="2" t="s">
        <v>45</v>
      </c>
    </row>
    <row r="3" spans="1:5">
      <c r="A3" s="2">
        <v>1</v>
      </c>
    </row>
    <row r="7" spans="1:5" s="110" customFormat="1" ht="17.399999999999999">
      <c r="A7" s="109" t="s">
        <v>0</v>
      </c>
      <c r="B7" s="109" t="s">
        <v>0</v>
      </c>
      <c r="C7" s="78" t="str">
        <f>IF($A$3=1,$A$7,$B$7)</f>
        <v>Combined Ratio</v>
      </c>
    </row>
    <row r="8" spans="1:5">
      <c r="A8" s="16"/>
      <c r="B8" s="16"/>
    </row>
    <row r="9" spans="1:5" s="88" customFormat="1" ht="30" customHeight="1" thickBot="1">
      <c r="A9" s="15"/>
      <c r="B9" s="15"/>
      <c r="C9" s="111"/>
      <c r="D9" s="213" t="str">
        <f>'Gewinn- und Verlustrechnung'!$D$9</f>
        <v>9M 2022</v>
      </c>
      <c r="E9" s="70" t="str">
        <f>'Gewinn- und Verlustrechnung'!$E$9</f>
        <v>9M 2021</v>
      </c>
    </row>
    <row r="10" spans="1:5" s="88" customFormat="1" ht="19.5" customHeight="1">
      <c r="A10" s="15" t="s">
        <v>90</v>
      </c>
      <c r="B10" s="15" t="s">
        <v>93</v>
      </c>
      <c r="C10" s="46" t="str">
        <f>IF($A$3=1,$A$10,$B$10)</f>
        <v>Abgegrenzte Prämien</v>
      </c>
      <c r="D10" s="122">
        <v>4842</v>
      </c>
      <c r="E10" s="52">
        <v>4221.8</v>
      </c>
    </row>
    <row r="11" spans="1:5" s="88" customFormat="1" ht="19.5" customHeight="1">
      <c r="A11" s="15" t="s">
        <v>185</v>
      </c>
      <c r="B11" s="15" t="s">
        <v>186</v>
      </c>
      <c r="C11" s="47" t="str">
        <f>IF($A$3=1,$A$11,$B$11)</f>
        <v>Aufwendungen für Versicherungsfälle</v>
      </c>
      <c r="D11" s="87">
        <v>-3032.3</v>
      </c>
      <c r="E11" s="53">
        <v>-2667.3</v>
      </c>
    </row>
    <row r="12" spans="1:5" s="88" customFormat="1" ht="19.5" customHeight="1">
      <c r="A12" s="15" t="s">
        <v>187</v>
      </c>
      <c r="B12" s="15" t="s">
        <v>94</v>
      </c>
      <c r="C12" s="47" t="str">
        <f>IF($A$3=1,$A$12,$B$12)</f>
        <v>Aufwendungen für Versicherungsabschluss und -verwaltung</v>
      </c>
      <c r="D12" s="87">
        <v>-1463.6</v>
      </c>
      <c r="E12" s="53">
        <v>-1286.2</v>
      </c>
    </row>
    <row r="13" spans="1:5" s="88" customFormat="1" ht="19.5" customHeight="1" thickBot="1">
      <c r="A13" s="15" t="s">
        <v>217</v>
      </c>
      <c r="B13" s="15" t="s">
        <v>171</v>
      </c>
      <c r="C13" s="48" t="str">
        <f>IF($A$3=1,$A$13,$B$13)</f>
        <v>Sonstiges versicherungstechnisches Ergebnis</v>
      </c>
      <c r="D13" s="123">
        <v>-108.4</v>
      </c>
      <c r="E13" s="115">
        <v>-66.599999999999994</v>
      </c>
    </row>
    <row r="14" spans="1:5" s="88" customFormat="1" ht="22.5" customHeight="1">
      <c r="A14" s="15" t="s">
        <v>91</v>
      </c>
      <c r="B14" s="15" t="s">
        <v>95</v>
      </c>
      <c r="C14" s="116" t="str">
        <f>IF($A$3=1,$A$14,$B$14)</f>
        <v>Schadensatz</v>
      </c>
      <c r="D14" s="124">
        <f>-D11/D10</f>
        <v>0.62624948368442801</v>
      </c>
      <c r="E14" s="117">
        <f>-E11/E10</f>
        <v>0.63179212658107919</v>
      </c>
    </row>
    <row r="15" spans="1:5" s="88" customFormat="1" ht="22.5" customHeight="1">
      <c r="A15" s="15" t="s">
        <v>92</v>
      </c>
      <c r="B15" s="15" t="s">
        <v>96</v>
      </c>
      <c r="C15" s="118" t="str">
        <f>IF($A$3=1,$A$15,$B$15)</f>
        <v>Kostensatz</v>
      </c>
      <c r="D15" s="125">
        <f>(-D12-D13)/D10</f>
        <v>0.32465923172242878</v>
      </c>
      <c r="E15" s="119">
        <f>(-E12-E13)/E10</f>
        <v>0.32043204320432039</v>
      </c>
    </row>
    <row r="16" spans="1:5" s="88" customFormat="1" ht="22.5" customHeight="1" thickBot="1">
      <c r="A16" s="15" t="s">
        <v>0</v>
      </c>
      <c r="B16" s="15" t="s">
        <v>0</v>
      </c>
      <c r="C16" s="120" t="str">
        <f>IF($A$3=1,$A$16,$B$16)</f>
        <v>Combined Ratio</v>
      </c>
      <c r="D16" s="126">
        <f>+D14+D15</f>
        <v>0.95090871540685673</v>
      </c>
      <c r="E16" s="121">
        <f>+E14+E15</f>
        <v>0.95222416978539959</v>
      </c>
    </row>
    <row r="19" spans="3:7" s="114" customFormat="1" ht="15.6">
      <c r="C19" s="55"/>
      <c r="D19" s="129"/>
      <c r="E19" s="129"/>
      <c r="F19" s="321"/>
      <c r="G19" s="321"/>
    </row>
    <row r="20" spans="3:7" ht="24.9" customHeight="1">
      <c r="C20" s="3"/>
      <c r="D20" s="4"/>
      <c r="E20" s="4"/>
      <c r="F20" s="6"/>
      <c r="G20" s="5"/>
    </row>
    <row r="21" spans="3:7" ht="24.9" customHeight="1">
      <c r="C21" s="3"/>
      <c r="D21" s="54"/>
      <c r="E21" s="4"/>
      <c r="F21" s="6"/>
      <c r="G21" s="5"/>
    </row>
    <row r="22" spans="3:7" ht="31.5" customHeight="1">
      <c r="C22" s="3"/>
      <c r="D22" s="7"/>
      <c r="E22" s="8"/>
      <c r="F22" s="6"/>
      <c r="G22" s="5"/>
    </row>
  </sheetData>
  <mergeCells count="1">
    <mergeCell ref="F19:G19"/>
  </mergeCells>
  <phoneticPr fontId="0" type="noConversion"/>
  <pageMargins left="0.78740157499999996" right="0.78740157499999996" top="0.54" bottom="0.54" header="0.4921259845" footer="0.23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2</xdr:col>
                    <xdr:colOff>2887980</xdr:colOff>
                    <xdr:row>2</xdr:row>
                    <xdr:rowOff>22860</xdr:rowOff>
                  </from>
                  <to>
                    <xdr:col>3</xdr:col>
                    <xdr:colOff>22860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5"/>
  <sheetViews>
    <sheetView showGridLines="0" tabSelected="1" topLeftCell="C1" zoomScale="90" zoomScaleNormal="90" zoomScaleSheetLayoutView="85" workbookViewId="0">
      <selection activeCell="M88" sqref="M88"/>
    </sheetView>
  </sheetViews>
  <sheetFormatPr baseColWidth="10" defaultColWidth="18.6640625" defaultRowHeight="15"/>
  <cols>
    <col min="1" max="1" width="56.44140625" style="1" hidden="1" customWidth="1"/>
    <col min="2" max="2" width="53.33203125" style="1" hidden="1" customWidth="1"/>
    <col min="3" max="3" width="78.6640625" style="1" customWidth="1"/>
    <col min="4" max="9" width="12.5546875" style="1" customWidth="1"/>
    <col min="10" max="11" width="12.44140625" style="1" customWidth="1"/>
    <col min="12" max="16384" width="18.66406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7.399999999999999">
      <c r="A7" s="9" t="s">
        <v>138</v>
      </c>
      <c r="B7" s="9" t="s">
        <v>111</v>
      </c>
      <c r="C7" s="78" t="str">
        <f>IF($A$3=1,$A7,$B7)</f>
        <v>Zusätzliche Informationen (in EUR Mio.)</v>
      </c>
      <c r="D7" s="67"/>
      <c r="E7" s="67"/>
    </row>
    <row r="8" spans="1:6" ht="17.399999999999999">
      <c r="A8" s="9"/>
      <c r="B8" s="9"/>
      <c r="C8" s="78"/>
      <c r="D8" s="67"/>
      <c r="E8" s="67"/>
    </row>
    <row r="9" spans="1:6" ht="17.399999999999999">
      <c r="A9" s="9" t="s">
        <v>168</v>
      </c>
      <c r="B9" s="9" t="s">
        <v>167</v>
      </c>
      <c r="C9" s="78" t="str">
        <f>IF($A$3=1,$A9,$B9)</f>
        <v>GuV</v>
      </c>
    </row>
    <row r="10" spans="1:6" ht="30" customHeight="1" thickBot="1">
      <c r="A10" s="10" t="s">
        <v>165</v>
      </c>
      <c r="B10" s="10" t="s">
        <v>160</v>
      </c>
      <c r="C10" s="134" t="str">
        <f>IF($A$3=1,$A10,$B10)</f>
        <v>Schaden/Unfall</v>
      </c>
      <c r="D10" s="165" t="str">
        <f>'Gewinn- und Verlustrechnung'!$D$9</f>
        <v>9M 2022</v>
      </c>
      <c r="E10" s="64" t="str">
        <f>'Gewinn- und Verlustrechnung'!$E$9</f>
        <v>9M 2021</v>
      </c>
      <c r="F10" s="166" t="s">
        <v>1</v>
      </c>
    </row>
    <row r="11" spans="1:6" ht="19.5" customHeight="1">
      <c r="A11" s="10" t="s">
        <v>181</v>
      </c>
      <c r="B11" s="10" t="s">
        <v>207</v>
      </c>
      <c r="C11" s="186" t="str">
        <f>IF($A$3=1,$A11,$B11)</f>
        <v>Verrechnete Prämien</v>
      </c>
      <c r="D11" s="247">
        <v>6175.6</v>
      </c>
      <c r="E11" s="248">
        <v>5295.5</v>
      </c>
      <c r="F11" s="247">
        <v>16.618576080932932</v>
      </c>
    </row>
    <row r="12" spans="1:6" ht="19.5" customHeight="1">
      <c r="A12" s="10" t="s">
        <v>90</v>
      </c>
      <c r="B12" s="10" t="s">
        <v>93</v>
      </c>
      <c r="C12" s="34" t="str">
        <f t="shared" ref="C12:C21" si="0">IF($A$3=1,$A12,$B12)</f>
        <v>Abgegrenzte Prämien</v>
      </c>
      <c r="D12" s="84">
        <v>4842</v>
      </c>
      <c r="E12" s="135">
        <v>4221.8</v>
      </c>
      <c r="F12" s="84">
        <v>14.691075125214748</v>
      </c>
    </row>
    <row r="13" spans="1:6" ht="19.5" customHeight="1">
      <c r="A13" s="10" t="s">
        <v>224</v>
      </c>
      <c r="B13" s="10" t="s">
        <v>183</v>
      </c>
      <c r="C13" s="34" t="str">
        <f t="shared" si="0"/>
        <v>Finanzergebnis exkl. Ergebnis aus Anteilen an at equity bewerteten Unternehmen</v>
      </c>
      <c r="D13" s="85">
        <v>-39.200000000000003</v>
      </c>
      <c r="E13" s="136">
        <v>3.6</v>
      </c>
      <c r="F13" s="87" t="s">
        <v>227</v>
      </c>
    </row>
    <row r="14" spans="1:6" ht="19.5" customHeight="1">
      <c r="A14" s="10" t="s">
        <v>226</v>
      </c>
      <c r="B14" s="10" t="s">
        <v>179</v>
      </c>
      <c r="C14" s="34" t="str">
        <f t="shared" si="0"/>
        <v>Ergebnis aus Anteilen an at equity bewerteten Unternehmen</v>
      </c>
      <c r="D14" s="85">
        <v>11.7</v>
      </c>
      <c r="E14" s="136">
        <v>6.8</v>
      </c>
      <c r="F14" s="87">
        <v>71.766189181917397</v>
      </c>
    </row>
    <row r="15" spans="1:6" ht="19.5" customHeight="1">
      <c r="A15" s="10" t="s">
        <v>184</v>
      </c>
      <c r="B15" s="10" t="s">
        <v>119</v>
      </c>
      <c r="C15" s="34" t="str">
        <f t="shared" si="0"/>
        <v>Sonstige Erträge</v>
      </c>
      <c r="D15" s="85">
        <v>90.1</v>
      </c>
      <c r="E15" s="136">
        <v>62.7</v>
      </c>
      <c r="F15" s="85">
        <v>43.677885758395128</v>
      </c>
    </row>
    <row r="16" spans="1:6" ht="19.5" customHeight="1">
      <c r="A16" s="10" t="s">
        <v>185</v>
      </c>
      <c r="B16" s="10" t="s">
        <v>186</v>
      </c>
      <c r="C16" s="137" t="str">
        <f t="shared" si="0"/>
        <v>Aufwendungen für Versicherungsfälle</v>
      </c>
      <c r="D16" s="100">
        <v>-3032.3</v>
      </c>
      <c r="E16" s="34">
        <v>-2667.3</v>
      </c>
      <c r="F16" s="138">
        <v>13.687025199983726</v>
      </c>
    </row>
    <row r="17" spans="1:9" ht="19.5" customHeight="1">
      <c r="A17" s="10" t="s">
        <v>187</v>
      </c>
      <c r="B17" s="10" t="s">
        <v>94</v>
      </c>
      <c r="C17" s="136" t="str">
        <f t="shared" si="0"/>
        <v>Aufwendungen für Versicherungsabschluss und -verwaltung</v>
      </c>
      <c r="D17" s="100">
        <v>-1463.6</v>
      </c>
      <c r="E17" s="34">
        <v>-1286.2</v>
      </c>
      <c r="F17" s="85">
        <v>13.789325420544586</v>
      </c>
    </row>
    <row r="18" spans="1:9" ht="19.5" customHeight="1">
      <c r="A18" s="10" t="s">
        <v>188</v>
      </c>
      <c r="B18" s="10" t="s">
        <v>130</v>
      </c>
      <c r="C18" s="136" t="str">
        <f t="shared" si="0"/>
        <v>Sonstige Aufwendungen</v>
      </c>
      <c r="D18" s="100">
        <v>-185.9</v>
      </c>
      <c r="E18" s="34">
        <v>-149.6</v>
      </c>
      <c r="F18" s="87">
        <v>24.297570125867551</v>
      </c>
    </row>
    <row r="19" spans="1:9" ht="22.5" customHeight="1">
      <c r="A19" s="10" t="s">
        <v>208</v>
      </c>
      <c r="B19" s="10" t="s">
        <v>214</v>
      </c>
      <c r="C19" s="203" t="str">
        <f t="shared" si="0"/>
        <v>Operatives Gruppenergebnis</v>
      </c>
      <c r="D19" s="204">
        <v>222.8</v>
      </c>
      <c r="E19" s="205">
        <v>191.9</v>
      </c>
      <c r="F19" s="204">
        <v>16.132767456353591</v>
      </c>
    </row>
    <row r="20" spans="1:9" ht="22.5" customHeight="1">
      <c r="A20" s="10" t="s">
        <v>210</v>
      </c>
      <c r="B20" s="10" t="s">
        <v>211</v>
      </c>
      <c r="C20" s="209" t="str">
        <f t="shared" si="0"/>
        <v>Anpassungen</v>
      </c>
      <c r="D20" s="210">
        <v>0</v>
      </c>
      <c r="E20" s="211">
        <v>0</v>
      </c>
      <c r="F20" s="258" t="s">
        <v>227</v>
      </c>
    </row>
    <row r="21" spans="1:9" ht="30" customHeight="1" thickBot="1">
      <c r="A21" s="10" t="s">
        <v>172</v>
      </c>
      <c r="B21" s="10" t="s">
        <v>173</v>
      </c>
      <c r="C21" s="206" t="str">
        <f t="shared" si="0"/>
        <v>Ergebnis vor Steuern</v>
      </c>
      <c r="D21" s="207">
        <v>222.8</v>
      </c>
      <c r="E21" s="208">
        <v>191.9</v>
      </c>
      <c r="F21" s="207">
        <v>16.132767456353591</v>
      </c>
    </row>
    <row r="22" spans="1:9" s="169" customFormat="1" ht="13.8">
      <c r="A22" s="10"/>
      <c r="B22" s="10"/>
      <c r="C22" s="173"/>
      <c r="E22" s="170"/>
      <c r="G22" s="170"/>
      <c r="I22" s="184"/>
    </row>
    <row r="23" spans="1:9" ht="15" customHeight="1">
      <c r="A23" s="9"/>
      <c r="B23" s="9"/>
    </row>
    <row r="24" spans="1:9" ht="15" customHeight="1">
      <c r="A24" s="9"/>
      <c r="B24" s="9"/>
    </row>
    <row r="25" spans="1:9" ht="15" customHeight="1">
      <c r="A25" s="9"/>
      <c r="B25" s="9"/>
    </row>
    <row r="26" spans="1:9" ht="15" customHeight="1">
      <c r="A26" s="9"/>
      <c r="B26" s="9"/>
    </row>
    <row r="27" spans="1:9" ht="15" customHeight="1">
      <c r="A27" s="9"/>
      <c r="B27" s="9"/>
    </row>
    <row r="28" spans="1:9" ht="15" customHeight="1">
      <c r="A28" s="9"/>
      <c r="B28" s="9"/>
    </row>
    <row r="29" spans="1:9" ht="15" customHeight="1">
      <c r="A29" s="9"/>
      <c r="B29" s="9"/>
    </row>
    <row r="30" spans="1:9" ht="17.399999999999999" customHeight="1">
      <c r="A30" s="9" t="s">
        <v>168</v>
      </c>
      <c r="B30" s="9" t="s">
        <v>167</v>
      </c>
      <c r="C30" s="78" t="str">
        <f>IF($A$3=1,$A30,$B30)</f>
        <v>GuV</v>
      </c>
    </row>
    <row r="31" spans="1:9" ht="30" customHeight="1" thickBot="1">
      <c r="A31" s="10" t="s">
        <v>164</v>
      </c>
      <c r="B31" s="10" t="s">
        <v>161</v>
      </c>
      <c r="C31" s="134" t="str">
        <f>IF($A$3=1,$A31,$B31)</f>
        <v>Leben</v>
      </c>
      <c r="D31" s="165" t="str">
        <f>'Gewinn- und Verlustrechnung'!$D$9</f>
        <v>9M 2022</v>
      </c>
      <c r="E31" s="64" t="str">
        <f>'Gewinn- und Verlustrechnung'!$E$9</f>
        <v>9M 2021</v>
      </c>
      <c r="F31" s="166" t="s">
        <v>1</v>
      </c>
    </row>
    <row r="32" spans="1:9" ht="19.5" customHeight="1">
      <c r="A32" s="10" t="s">
        <v>181</v>
      </c>
      <c r="B32" s="10" t="s">
        <v>207</v>
      </c>
      <c r="C32" s="186" t="str">
        <f>IF($A$3=1,$A32,$B32)</f>
        <v>Verrechnete Prämien</v>
      </c>
      <c r="D32" s="247">
        <v>2875.1</v>
      </c>
      <c r="E32" s="248">
        <v>2658.2</v>
      </c>
      <c r="F32" s="247">
        <v>8.1615055191828425</v>
      </c>
    </row>
    <row r="33" spans="1:9" ht="19.5" customHeight="1">
      <c r="A33" s="10" t="s">
        <v>90</v>
      </c>
      <c r="B33" s="10" t="s">
        <v>93</v>
      </c>
      <c r="C33" s="34" t="str">
        <f t="shared" ref="C33:C42" si="1">IF($A$3=1,$A33,$B33)</f>
        <v>Abgegrenzte Prämien</v>
      </c>
      <c r="D33" s="84">
        <v>2827.8</v>
      </c>
      <c r="E33" s="135">
        <v>2616.1</v>
      </c>
      <c r="F33" s="84">
        <v>8.0942223611587316</v>
      </c>
    </row>
    <row r="34" spans="1:9" ht="19.5" customHeight="1">
      <c r="A34" s="10" t="s">
        <v>224</v>
      </c>
      <c r="B34" s="10" t="s">
        <v>183</v>
      </c>
      <c r="C34" s="34" t="str">
        <f t="shared" si="1"/>
        <v>Finanzergebnis exkl. Ergebnis aus Anteilen an at equity bewerteten Unternehmen</v>
      </c>
      <c r="D34" s="85">
        <v>503.8</v>
      </c>
      <c r="E34" s="136">
        <v>495.1</v>
      </c>
      <c r="F34" s="85">
        <v>1.759804381709773</v>
      </c>
    </row>
    <row r="35" spans="1:9" ht="19.5" customHeight="1">
      <c r="A35" s="10" t="s">
        <v>226</v>
      </c>
      <c r="B35" s="10" t="s">
        <v>179</v>
      </c>
      <c r="C35" s="34" t="str">
        <f t="shared" si="1"/>
        <v>Ergebnis aus Anteilen an at equity bewerteten Unternehmen</v>
      </c>
      <c r="D35" s="85">
        <v>1.3</v>
      </c>
      <c r="E35" s="136">
        <v>1.1000000000000001</v>
      </c>
      <c r="F35" s="87">
        <v>22.398789364596073</v>
      </c>
    </row>
    <row r="36" spans="1:9" ht="19.5" customHeight="1">
      <c r="A36" s="10" t="s">
        <v>184</v>
      </c>
      <c r="B36" s="10" t="s">
        <v>119</v>
      </c>
      <c r="C36" s="34" t="str">
        <f t="shared" si="1"/>
        <v>Sonstige Erträge</v>
      </c>
      <c r="D36" s="85">
        <v>130.69999999999999</v>
      </c>
      <c r="E36" s="136">
        <v>36.6</v>
      </c>
      <c r="F36" s="87" t="s">
        <v>229</v>
      </c>
    </row>
    <row r="37" spans="1:9" ht="19.5" customHeight="1">
      <c r="A37" s="10" t="s">
        <v>185</v>
      </c>
      <c r="B37" s="10" t="s">
        <v>186</v>
      </c>
      <c r="C37" s="137" t="str">
        <f t="shared" si="1"/>
        <v>Aufwendungen für Versicherungsfälle</v>
      </c>
      <c r="D37" s="100">
        <v>-2643.8</v>
      </c>
      <c r="E37" s="34">
        <v>-2451.6999999999998</v>
      </c>
      <c r="F37" s="138">
        <v>7.8362653085451539</v>
      </c>
    </row>
    <row r="38" spans="1:9" ht="19.5" customHeight="1">
      <c r="A38" s="10" t="s">
        <v>187</v>
      </c>
      <c r="B38" s="10" t="s">
        <v>94</v>
      </c>
      <c r="C38" s="136" t="str">
        <f t="shared" si="1"/>
        <v>Aufwendungen für Versicherungsabschluss und -verwaltung</v>
      </c>
      <c r="D38" s="100">
        <v>-587.29999999999995</v>
      </c>
      <c r="E38" s="34">
        <v>-511</v>
      </c>
      <c r="F38" s="85">
        <v>14.919978605696759</v>
      </c>
    </row>
    <row r="39" spans="1:9" ht="19.5" customHeight="1">
      <c r="A39" s="10" t="s">
        <v>188</v>
      </c>
      <c r="B39" s="10" t="s">
        <v>130</v>
      </c>
      <c r="C39" s="136" t="str">
        <f t="shared" si="1"/>
        <v>Sonstige Aufwendungen</v>
      </c>
      <c r="D39" s="100">
        <v>-57.6</v>
      </c>
      <c r="E39" s="34">
        <v>-44.1</v>
      </c>
      <c r="F39" s="87">
        <v>30.756280547214487</v>
      </c>
    </row>
    <row r="40" spans="1:9" ht="22.5" customHeight="1">
      <c r="A40" s="10" t="s">
        <v>208</v>
      </c>
      <c r="B40" s="10" t="s">
        <v>209</v>
      </c>
      <c r="C40" s="203" t="str">
        <f t="shared" si="1"/>
        <v>Operatives Gruppenergebnis</v>
      </c>
      <c r="D40" s="204">
        <v>175</v>
      </c>
      <c r="E40" s="205">
        <v>142.1</v>
      </c>
      <c r="F40" s="204">
        <v>23.14054444714413</v>
      </c>
    </row>
    <row r="41" spans="1:9" ht="19.5" customHeight="1">
      <c r="A41" s="10" t="s">
        <v>210</v>
      </c>
      <c r="B41" s="10" t="s">
        <v>211</v>
      </c>
      <c r="C41" s="209" t="str">
        <f t="shared" si="1"/>
        <v>Anpassungen</v>
      </c>
      <c r="D41" s="210">
        <v>0</v>
      </c>
      <c r="E41" s="211">
        <v>0</v>
      </c>
      <c r="F41" s="258" t="s">
        <v>227</v>
      </c>
    </row>
    <row r="42" spans="1:9" s="169" customFormat="1" ht="30" customHeight="1" thickBot="1">
      <c r="A42" s="10" t="s">
        <v>172</v>
      </c>
      <c r="B42" s="10" t="s">
        <v>173</v>
      </c>
      <c r="C42" s="206" t="str">
        <f t="shared" si="1"/>
        <v>Ergebnis vor Steuern</v>
      </c>
      <c r="D42" s="207">
        <v>175</v>
      </c>
      <c r="E42" s="208">
        <v>142.1</v>
      </c>
      <c r="F42" s="207">
        <v>23.14054444714413</v>
      </c>
      <c r="G42" s="170"/>
      <c r="I42" s="184"/>
    </row>
    <row r="43" spans="1:9">
      <c r="A43" s="9"/>
      <c r="B43" s="9"/>
    </row>
    <row r="44" spans="1:9">
      <c r="A44" s="9"/>
      <c r="B44" s="9"/>
    </row>
    <row r="45" spans="1:9">
      <c r="A45" s="9"/>
      <c r="B45" s="9"/>
    </row>
    <row r="46" spans="1:9">
      <c r="A46" s="9"/>
      <c r="B46" s="9"/>
    </row>
    <row r="47" spans="1:9">
      <c r="A47" s="9"/>
      <c r="B47" s="9"/>
    </row>
    <row r="48" spans="1:9">
      <c r="A48" s="9"/>
      <c r="B48" s="9"/>
    </row>
    <row r="49" spans="1:9">
      <c r="A49" s="9"/>
      <c r="B49" s="9"/>
    </row>
    <row r="50" spans="1:9">
      <c r="A50" s="9"/>
      <c r="B50" s="9"/>
    </row>
    <row r="51" spans="1:9" ht="17.399999999999999">
      <c r="A51" s="9" t="s">
        <v>168</v>
      </c>
      <c r="B51" s="9" t="s">
        <v>167</v>
      </c>
      <c r="C51" s="78" t="str">
        <f>IF($A$3=1,$A51,$B51)</f>
        <v>GuV</v>
      </c>
    </row>
    <row r="52" spans="1:9" ht="30" customHeight="1" thickBot="1">
      <c r="A52" s="10" t="s">
        <v>163</v>
      </c>
      <c r="B52" s="10" t="s">
        <v>162</v>
      </c>
      <c r="C52" s="134" t="str">
        <f>IF($A$3=1,$A52,$B52)</f>
        <v>Kranken</v>
      </c>
      <c r="D52" s="165" t="str">
        <f>'Gewinn- und Verlustrechnung'!$D$9</f>
        <v>9M 2022</v>
      </c>
      <c r="E52" s="64" t="str">
        <f>'Gewinn- und Verlustrechnung'!$E$9</f>
        <v>9M 2021</v>
      </c>
      <c r="F52" s="166" t="s">
        <v>1</v>
      </c>
    </row>
    <row r="53" spans="1:9" ht="19.5" customHeight="1">
      <c r="A53" s="10" t="s">
        <v>181</v>
      </c>
      <c r="B53" s="10" t="s">
        <v>207</v>
      </c>
      <c r="C53" s="186" t="str">
        <f>IF($A$3=1,$A53,$B53)</f>
        <v>Verrechnete Prämien</v>
      </c>
      <c r="D53" s="247">
        <v>479.2</v>
      </c>
      <c r="E53" s="248">
        <v>437.1</v>
      </c>
      <c r="F53" s="247">
        <v>9.6282047102210999</v>
      </c>
    </row>
    <row r="54" spans="1:9" ht="19.5" customHeight="1">
      <c r="A54" s="10" t="s">
        <v>90</v>
      </c>
      <c r="B54" s="10" t="s">
        <v>93</v>
      </c>
      <c r="C54" s="34" t="str">
        <f t="shared" ref="C54:C63" si="2">IF($A$3=1,$A54,$B54)</f>
        <v>Abgegrenzte Prämien</v>
      </c>
      <c r="D54" s="84">
        <v>451.1</v>
      </c>
      <c r="E54" s="135">
        <v>425.1</v>
      </c>
      <c r="F54" s="84">
        <v>6.120778024336726</v>
      </c>
    </row>
    <row r="55" spans="1:9" ht="19.5" customHeight="1">
      <c r="A55" s="10" t="s">
        <v>224</v>
      </c>
      <c r="B55" s="10" t="s">
        <v>183</v>
      </c>
      <c r="C55" s="34" t="str">
        <f t="shared" si="2"/>
        <v>Finanzergebnis exkl. Ergebnis aus Anteilen an at equity bewerteten Unternehmen</v>
      </c>
      <c r="D55" s="85">
        <v>14.5</v>
      </c>
      <c r="E55" s="136">
        <v>24.1</v>
      </c>
      <c r="F55" s="87">
        <v>-39.875316974431243</v>
      </c>
    </row>
    <row r="56" spans="1:9" ht="19.5" customHeight="1">
      <c r="A56" s="10" t="s">
        <v>226</v>
      </c>
      <c r="B56" s="10" t="s">
        <v>179</v>
      </c>
      <c r="C56" s="34" t="str">
        <f t="shared" si="2"/>
        <v>Ergebnis aus Anteilen an at equity bewerteten Unternehmen</v>
      </c>
      <c r="D56" s="85">
        <v>0</v>
      </c>
      <c r="E56" s="136">
        <v>0</v>
      </c>
      <c r="F56" s="87" t="s">
        <v>227</v>
      </c>
    </row>
    <row r="57" spans="1:9" ht="19.5" customHeight="1">
      <c r="A57" s="10" t="s">
        <v>184</v>
      </c>
      <c r="B57" s="10" t="s">
        <v>119</v>
      </c>
      <c r="C57" s="34" t="str">
        <f t="shared" si="2"/>
        <v>Sonstige Erträge</v>
      </c>
      <c r="D57" s="85">
        <v>0.4</v>
      </c>
      <c r="E57" s="136">
        <v>0.8</v>
      </c>
      <c r="F57" s="87">
        <v>-53.193728339087684</v>
      </c>
    </row>
    <row r="58" spans="1:9" ht="19.5" customHeight="1">
      <c r="A58" s="10" t="s">
        <v>185</v>
      </c>
      <c r="B58" s="10" t="s">
        <v>186</v>
      </c>
      <c r="C58" s="137" t="str">
        <f t="shared" si="2"/>
        <v>Aufwendungen für Versicherungsfälle</v>
      </c>
      <c r="D58" s="100">
        <v>-376.8</v>
      </c>
      <c r="E58" s="34">
        <v>-339.7</v>
      </c>
      <c r="F58" s="122">
        <v>10.915200362775224</v>
      </c>
    </row>
    <row r="59" spans="1:9" ht="19.5" customHeight="1">
      <c r="A59" s="10" t="s">
        <v>187</v>
      </c>
      <c r="B59" s="10" t="s">
        <v>94</v>
      </c>
      <c r="C59" s="136" t="str">
        <f t="shared" si="2"/>
        <v>Aufwendungen für Versicherungsabschluss und -verwaltung</v>
      </c>
      <c r="D59" s="100">
        <v>-72.3</v>
      </c>
      <c r="E59" s="34">
        <v>-66.7</v>
      </c>
      <c r="F59" s="87">
        <v>8.4820558760412279</v>
      </c>
    </row>
    <row r="60" spans="1:9" ht="19.5" customHeight="1">
      <c r="A60" s="10" t="s">
        <v>188</v>
      </c>
      <c r="B60" s="10" t="s">
        <v>130</v>
      </c>
      <c r="C60" s="136" t="str">
        <f t="shared" si="2"/>
        <v>Sonstige Aufwendungen</v>
      </c>
      <c r="D60" s="100">
        <v>-1.3</v>
      </c>
      <c r="E60" s="34">
        <v>-1.5</v>
      </c>
      <c r="F60" s="87">
        <v>-11.858933939841487</v>
      </c>
    </row>
    <row r="61" spans="1:9" ht="22.5" customHeight="1">
      <c r="A61" s="10" t="s">
        <v>208</v>
      </c>
      <c r="B61" s="10" t="s">
        <v>209</v>
      </c>
      <c r="C61" s="203" t="str">
        <f t="shared" si="2"/>
        <v>Operatives Gruppenergebnis</v>
      </c>
      <c r="D61" s="204">
        <v>15.6</v>
      </c>
      <c r="E61" s="205">
        <v>42.1</v>
      </c>
      <c r="F61" s="259">
        <v>-63.075668884889602</v>
      </c>
    </row>
    <row r="62" spans="1:9" ht="19.5" customHeight="1">
      <c r="A62" s="10" t="s">
        <v>210</v>
      </c>
      <c r="B62" s="10" t="s">
        <v>211</v>
      </c>
      <c r="C62" s="209" t="str">
        <f t="shared" si="2"/>
        <v>Anpassungen</v>
      </c>
      <c r="D62" s="210">
        <v>0</v>
      </c>
      <c r="E62" s="211">
        <v>0</v>
      </c>
      <c r="F62" s="258" t="s">
        <v>227</v>
      </c>
    </row>
    <row r="63" spans="1:9" s="169" customFormat="1" ht="30" customHeight="1" thickBot="1">
      <c r="A63" s="10" t="s">
        <v>172</v>
      </c>
      <c r="B63" s="10" t="s">
        <v>173</v>
      </c>
      <c r="C63" s="206" t="str">
        <f t="shared" si="2"/>
        <v>Ergebnis vor Steuern</v>
      </c>
      <c r="D63" s="207">
        <v>15.6</v>
      </c>
      <c r="E63" s="208">
        <v>42.1</v>
      </c>
      <c r="F63" s="313">
        <v>-63.075668884889602</v>
      </c>
      <c r="G63" s="170"/>
      <c r="I63" s="184"/>
    </row>
    <row r="69" spans="1:11" ht="15.6">
      <c r="D69" s="171"/>
    </row>
    <row r="71" spans="1:11" ht="17.399999999999999">
      <c r="A71" s="1" t="s">
        <v>140</v>
      </c>
      <c r="B71" s="1" t="s">
        <v>139</v>
      </c>
      <c r="C71" s="78" t="str">
        <f>IF($A$3=1,$A71,$B71)</f>
        <v>Finanzergebnis in € Tausend</v>
      </c>
    </row>
    <row r="73" spans="1:11">
      <c r="A73" s="10" t="s">
        <v>112</v>
      </c>
      <c r="B73" s="10" t="s">
        <v>113</v>
      </c>
      <c r="C73" s="139" t="str">
        <f t="shared" ref="C73:C79" si="3">IF($A$3=1,$A73,$B73)</f>
        <v>Erträge</v>
      </c>
      <c r="D73" s="322" t="str">
        <f>IF($A$3=1,$A10,$B10)</f>
        <v>Schaden/Unfall</v>
      </c>
      <c r="E73" s="322"/>
      <c r="F73" s="322" t="str">
        <f>IF($A$3=1,$A31,$B31)</f>
        <v>Leben</v>
      </c>
      <c r="G73" s="322"/>
      <c r="H73" s="322" t="str">
        <f>IF($A$3=1,$A52,$B52)</f>
        <v>Kranken</v>
      </c>
      <c r="I73" s="322" t="str">
        <f t="shared" ref="I73" si="4">IF($A$3=1,$A73,$B73)</f>
        <v>Erträge</v>
      </c>
      <c r="J73" s="322" t="s">
        <v>68</v>
      </c>
      <c r="K73" s="322"/>
    </row>
    <row r="74" spans="1:11" ht="15.6" thickBot="1">
      <c r="A74" s="10" t="s">
        <v>114</v>
      </c>
      <c r="B74" s="10" t="s">
        <v>114</v>
      </c>
      <c r="C74" s="140" t="str">
        <f t="shared" si="3"/>
        <v>in € '000</v>
      </c>
      <c r="D74" s="141" t="str">
        <f>'Gewinn- und Verlustrechnung'!$D$9</f>
        <v>9M 2022</v>
      </c>
      <c r="E74" s="142" t="str">
        <f>'Gewinn- und Verlustrechnung'!$E$9</f>
        <v>9M 2021</v>
      </c>
      <c r="F74" s="141" t="str">
        <f>'Gewinn- und Verlustrechnung'!$D$9</f>
        <v>9M 2022</v>
      </c>
      <c r="G74" s="142" t="str">
        <f>'Gewinn- und Verlustrechnung'!$E$9</f>
        <v>9M 2021</v>
      </c>
      <c r="H74" s="141" t="str">
        <f>'Gewinn- und Verlustrechnung'!$D$9</f>
        <v>9M 2022</v>
      </c>
      <c r="I74" s="142" t="str">
        <f>'Gewinn- und Verlustrechnung'!$E$9</f>
        <v>9M 2021</v>
      </c>
      <c r="J74" s="141" t="str">
        <f>'Gewinn- und Verlustrechnung'!$D$9</f>
        <v>9M 2022</v>
      </c>
      <c r="K74" s="142" t="str">
        <f>'Gewinn- und Verlustrechnung'!$E$9</f>
        <v>9M 2021</v>
      </c>
    </row>
    <row r="75" spans="1:11">
      <c r="A75" s="10" t="s">
        <v>115</v>
      </c>
      <c r="B75" s="10" t="s">
        <v>116</v>
      </c>
      <c r="C75" s="143" t="str">
        <f t="shared" si="3"/>
        <v>Laufende Erträge</v>
      </c>
      <c r="D75" s="144">
        <v>206396.5</v>
      </c>
      <c r="E75" s="149">
        <v>183444.1</v>
      </c>
      <c r="F75" s="144">
        <v>521095.7</v>
      </c>
      <c r="G75" s="145">
        <v>474028.79999999999</v>
      </c>
      <c r="H75" s="144">
        <v>33078.300000000003</v>
      </c>
      <c r="I75" s="145">
        <v>32771</v>
      </c>
      <c r="J75" s="144">
        <v>760570.5</v>
      </c>
      <c r="K75" s="146">
        <v>690243.9</v>
      </c>
    </row>
    <row r="76" spans="1:11">
      <c r="A76" s="10" t="s">
        <v>117</v>
      </c>
      <c r="B76" s="10" t="s">
        <v>118</v>
      </c>
      <c r="C76" s="147" t="str">
        <f t="shared" si="3"/>
        <v>Erträge aus Zuschreibungen</v>
      </c>
      <c r="D76" s="148">
        <v>3887.9</v>
      </c>
      <c r="E76" s="149">
        <v>3699.4</v>
      </c>
      <c r="F76" s="148">
        <v>2311.6</v>
      </c>
      <c r="G76" s="149">
        <v>3301.9</v>
      </c>
      <c r="H76" s="148">
        <v>0</v>
      </c>
      <c r="I76" s="149">
        <v>0</v>
      </c>
      <c r="J76" s="148">
        <v>6199.5</v>
      </c>
      <c r="K76" s="146">
        <v>7001.3</v>
      </c>
    </row>
    <row r="77" spans="1:11">
      <c r="A77" s="10" t="s">
        <v>218</v>
      </c>
      <c r="B77" s="10" t="s">
        <v>220</v>
      </c>
      <c r="C77" s="150" t="str">
        <f t="shared" si="3"/>
        <v>Gewinn aus Abgang von Kapitalanlagen</v>
      </c>
      <c r="D77" s="148">
        <v>25591.7</v>
      </c>
      <c r="E77" s="149">
        <v>33877.800000000003</v>
      </c>
      <c r="F77" s="148">
        <v>92685.3</v>
      </c>
      <c r="G77" s="149">
        <v>54800</v>
      </c>
      <c r="H77" s="148">
        <v>30990.1</v>
      </c>
      <c r="I77" s="149">
        <v>82.1</v>
      </c>
      <c r="J77" s="148">
        <v>149267.1</v>
      </c>
      <c r="K77" s="146">
        <v>88759.9</v>
      </c>
    </row>
    <row r="78" spans="1:11">
      <c r="A78" s="10" t="s">
        <v>184</v>
      </c>
      <c r="B78" s="10" t="s">
        <v>119</v>
      </c>
      <c r="C78" s="151" t="str">
        <f t="shared" si="3"/>
        <v>Sonstige Erträge</v>
      </c>
      <c r="D78" s="153">
        <v>43764</v>
      </c>
      <c r="E78" s="152">
        <v>22803.200000000001</v>
      </c>
      <c r="F78" s="153">
        <v>53154.6</v>
      </c>
      <c r="G78" s="152">
        <v>52067.4</v>
      </c>
      <c r="H78" s="153">
        <v>1565.8</v>
      </c>
      <c r="I78" s="152">
        <v>115.1</v>
      </c>
      <c r="J78" s="153">
        <v>98484.3</v>
      </c>
      <c r="K78" s="146">
        <v>74985.8</v>
      </c>
    </row>
    <row r="79" spans="1:11">
      <c r="A79" s="10" t="s">
        <v>9</v>
      </c>
      <c r="B79" s="10" t="s">
        <v>120</v>
      </c>
      <c r="C79" s="154" t="str">
        <f t="shared" si="3"/>
        <v>Summe Erträge</v>
      </c>
      <c r="D79" s="155">
        <v>279640.09999999998</v>
      </c>
      <c r="E79" s="156">
        <v>243824.5</v>
      </c>
      <c r="F79" s="155">
        <v>669247.19999999995</v>
      </c>
      <c r="G79" s="156">
        <v>584198.19999999995</v>
      </c>
      <c r="H79" s="155">
        <v>65634.2</v>
      </c>
      <c r="I79" s="156">
        <v>32968.199999999997</v>
      </c>
      <c r="J79" s="155">
        <v>1014521.4</v>
      </c>
      <c r="K79" s="156">
        <v>860990.90000000014</v>
      </c>
    </row>
    <row r="80" spans="1:11">
      <c r="A80" s="10"/>
      <c r="B80" s="10"/>
      <c r="C80" s="157"/>
      <c r="D80" s="157"/>
      <c r="E80" s="157"/>
      <c r="F80" s="157"/>
      <c r="G80" s="157"/>
      <c r="H80" s="157"/>
      <c r="I80" s="157"/>
      <c r="J80" s="157"/>
      <c r="K80" s="157"/>
    </row>
    <row r="81" spans="1:12">
      <c r="A81" s="10" t="s">
        <v>121</v>
      </c>
      <c r="B81" s="10" t="s">
        <v>122</v>
      </c>
      <c r="C81" s="139" t="str">
        <f t="shared" ref="C81:C92" si="5">IF($A$3=1,$A81,$B81)</f>
        <v>Aufwendungen</v>
      </c>
      <c r="D81" s="322"/>
      <c r="E81" s="322"/>
      <c r="F81" s="322"/>
      <c r="G81" s="322"/>
      <c r="H81" s="322"/>
      <c r="I81" s="322"/>
      <c r="J81" s="323" t="s">
        <v>68</v>
      </c>
      <c r="K81" s="323"/>
    </row>
    <row r="82" spans="1:12" ht="15.6" thickBot="1">
      <c r="A82" s="10" t="s">
        <v>114</v>
      </c>
      <c r="B82" s="10" t="s">
        <v>114</v>
      </c>
      <c r="C82" s="140" t="str">
        <f t="shared" si="5"/>
        <v>in € '000</v>
      </c>
      <c r="D82" s="141" t="str">
        <f>'Gewinn- und Verlustrechnung'!$D$9</f>
        <v>9M 2022</v>
      </c>
      <c r="E82" s="142" t="str">
        <f>'Gewinn- und Verlustrechnung'!$E$9</f>
        <v>9M 2021</v>
      </c>
      <c r="F82" s="141" t="str">
        <f>'Gewinn- und Verlustrechnung'!$D$9</f>
        <v>9M 2022</v>
      </c>
      <c r="G82" s="142" t="str">
        <f>'Gewinn- und Verlustrechnung'!$E$9</f>
        <v>9M 2021</v>
      </c>
      <c r="H82" s="141" t="str">
        <f>'Gewinn- und Verlustrechnung'!$D$9</f>
        <v>9M 2022</v>
      </c>
      <c r="I82" s="142" t="str">
        <f>'Gewinn- und Verlustrechnung'!$E$9</f>
        <v>9M 2021</v>
      </c>
      <c r="J82" s="141" t="str">
        <f>'Gewinn- und Verlustrechnung'!$D$9</f>
        <v>9M 2022</v>
      </c>
      <c r="K82" s="142" t="str">
        <f>'Gewinn- und Verlustrechnung'!$E$9</f>
        <v>9M 2021</v>
      </c>
    </row>
    <row r="83" spans="1:12">
      <c r="A83" s="10" t="s">
        <v>123</v>
      </c>
      <c r="B83" s="10" t="s">
        <v>124</v>
      </c>
      <c r="C83" s="147" t="str">
        <f t="shared" si="5"/>
        <v>Abschreibungen von Kapitalanlagen</v>
      </c>
      <c r="D83" s="168">
        <v>-79296.399999999994</v>
      </c>
      <c r="E83" s="149">
        <v>-27129.8</v>
      </c>
      <c r="F83" s="168">
        <v>-85621.1</v>
      </c>
      <c r="G83" s="149">
        <v>-27263.4</v>
      </c>
      <c r="H83" s="168">
        <v>-35470</v>
      </c>
      <c r="I83" s="149">
        <v>-5814.4</v>
      </c>
      <c r="J83" s="168">
        <v>-200387.5</v>
      </c>
      <c r="K83" s="149">
        <v>-60207.6</v>
      </c>
      <c r="L83" s="167"/>
    </row>
    <row r="84" spans="1:12">
      <c r="A84" s="10" t="s">
        <v>166</v>
      </c>
      <c r="B84" s="10" t="s">
        <v>216</v>
      </c>
      <c r="C84" s="172" t="str">
        <f t="shared" si="5"/>
        <v>davon Wertminderungen von Kapitalanlagen</v>
      </c>
      <c r="D84" s="148">
        <v>-39391.199999999997</v>
      </c>
      <c r="E84" s="149">
        <v>-2020.5</v>
      </c>
      <c r="F84" s="168">
        <v>-50918.400000000001</v>
      </c>
      <c r="G84" s="149">
        <v>-1075</v>
      </c>
      <c r="H84" s="168">
        <v>-29672</v>
      </c>
      <c r="I84" s="149">
        <v>0</v>
      </c>
      <c r="J84" s="168">
        <v>-119981.6</v>
      </c>
      <c r="K84" s="149">
        <v>-3095.5</v>
      </c>
      <c r="L84" s="167"/>
    </row>
    <row r="85" spans="1:12">
      <c r="A85" s="10" t="s">
        <v>125</v>
      </c>
      <c r="B85" s="10" t="s">
        <v>126</v>
      </c>
      <c r="C85" s="147" t="str">
        <f t="shared" si="5"/>
        <v>Währungsänderungen</v>
      </c>
      <c r="D85" s="148">
        <v>-2809.7</v>
      </c>
      <c r="E85" s="149">
        <v>690.1</v>
      </c>
      <c r="F85" s="148">
        <v>8758.9</v>
      </c>
      <c r="G85" s="149">
        <v>-1246.5999999999999</v>
      </c>
      <c r="H85" s="148">
        <v>-107.2</v>
      </c>
      <c r="I85" s="149">
        <v>-65</v>
      </c>
      <c r="J85" s="148">
        <v>5842</v>
      </c>
      <c r="K85" s="149">
        <v>-621.5</v>
      </c>
    </row>
    <row r="86" spans="1:12">
      <c r="A86" s="10" t="s">
        <v>219</v>
      </c>
      <c r="B86" s="10" t="s">
        <v>221</v>
      </c>
      <c r="C86" s="147" t="str">
        <f t="shared" si="5"/>
        <v>Verluste aus Abgang von Kapitalanlagen</v>
      </c>
      <c r="D86" s="148">
        <v>-21563.1</v>
      </c>
      <c r="E86" s="149">
        <v>-9435.5</v>
      </c>
      <c r="F86" s="148">
        <v>-20635.599999999999</v>
      </c>
      <c r="G86" s="149">
        <v>-11194.1</v>
      </c>
      <c r="H86" s="148">
        <v>-59.4</v>
      </c>
      <c r="I86" s="149">
        <v>-24.5</v>
      </c>
      <c r="J86" s="148">
        <v>-42258.1</v>
      </c>
      <c r="K86" s="149">
        <v>-20654.099999999999</v>
      </c>
    </row>
    <row r="87" spans="1:12">
      <c r="A87" s="10" t="s">
        <v>127</v>
      </c>
      <c r="B87" s="10" t="s">
        <v>128</v>
      </c>
      <c r="C87" s="147" t="str">
        <f t="shared" si="5"/>
        <v>Zinsaufwendungen</v>
      </c>
      <c r="D87" s="148">
        <v>-60462.6</v>
      </c>
      <c r="E87" s="149">
        <v>-58554.1</v>
      </c>
      <c r="F87" s="148">
        <v>-14695.1</v>
      </c>
      <c r="G87" s="149">
        <v>-16449.5</v>
      </c>
      <c r="H87" s="148">
        <v>-845.3</v>
      </c>
      <c r="I87" s="149">
        <v>-961.8</v>
      </c>
      <c r="J87" s="148">
        <v>-76003</v>
      </c>
      <c r="K87" s="149">
        <v>-75965.399999999994</v>
      </c>
    </row>
    <row r="88" spans="1:12">
      <c r="A88" s="10" t="s">
        <v>129</v>
      </c>
      <c r="B88" s="10" t="s">
        <v>130</v>
      </c>
      <c r="C88" s="147" t="str">
        <f t="shared" si="5"/>
        <v>Übrige Aufwendungen</v>
      </c>
      <c r="D88" s="148">
        <v>-154690.1</v>
      </c>
      <c r="E88" s="149">
        <v>-145794.79999999999</v>
      </c>
      <c r="F88" s="148">
        <v>-53211.5</v>
      </c>
      <c r="G88" s="149">
        <v>-32915</v>
      </c>
      <c r="H88" s="148">
        <v>-14660.6</v>
      </c>
      <c r="I88" s="149">
        <v>-1999.8</v>
      </c>
      <c r="J88" s="148">
        <v>-222562.1</v>
      </c>
      <c r="K88" s="149">
        <v>-180709.6</v>
      </c>
    </row>
    <row r="89" spans="1:12" ht="15.6" thickBot="1">
      <c r="A89" s="10" t="s">
        <v>10</v>
      </c>
      <c r="B89" s="10" t="s">
        <v>131</v>
      </c>
      <c r="C89" s="154" t="str">
        <f t="shared" si="5"/>
        <v>Summe Aufwendungen</v>
      </c>
      <c r="D89" s="155">
        <v>-318821.90000000002</v>
      </c>
      <c r="E89" s="156">
        <v>-240224.1</v>
      </c>
      <c r="F89" s="155">
        <v>-165404.4</v>
      </c>
      <c r="G89" s="156">
        <v>-89068.7</v>
      </c>
      <c r="H89" s="155">
        <v>-51142.5</v>
      </c>
      <c r="I89" s="156">
        <v>-8865.4</v>
      </c>
      <c r="J89" s="155">
        <v>-535368.69999999995</v>
      </c>
      <c r="K89" s="156">
        <v>-338158.19999999995</v>
      </c>
    </row>
    <row r="90" spans="1:12" ht="15.6" thickBot="1">
      <c r="A90" s="10" t="s">
        <v>156</v>
      </c>
      <c r="B90" s="10" t="s">
        <v>157</v>
      </c>
      <c r="C90" s="249" t="str">
        <f t="shared" si="5"/>
        <v>Summe Finanzergebnis (exkl. at equity)</v>
      </c>
      <c r="D90" s="158">
        <v>-39181.800000000003</v>
      </c>
      <c r="E90" s="159">
        <v>3600.4</v>
      </c>
      <c r="F90" s="158">
        <v>503842.8</v>
      </c>
      <c r="G90" s="159">
        <v>495129.5</v>
      </c>
      <c r="H90" s="158">
        <v>14491.7</v>
      </c>
      <c r="I90" s="159">
        <v>24102.7</v>
      </c>
      <c r="J90" s="158">
        <v>479152.7</v>
      </c>
      <c r="K90" s="159">
        <v>522832.6</v>
      </c>
    </row>
    <row r="91" spans="1:12" ht="15.6" thickBot="1">
      <c r="A91" s="250" t="s">
        <v>226</v>
      </c>
      <c r="B91" s="10" t="s">
        <v>179</v>
      </c>
      <c r="C91" s="181" t="str">
        <f>IF($A$3=1,$A91,$B91)</f>
        <v>Ergebnis aus Anteilen an at equity bewerteten Unternehmen</v>
      </c>
      <c r="D91" s="182">
        <v>11696.5</v>
      </c>
      <c r="E91" s="182">
        <v>6809.5</v>
      </c>
      <c r="F91" s="182">
        <v>1343.5</v>
      </c>
      <c r="G91" s="182">
        <v>1097.5999999999999</v>
      </c>
      <c r="H91" s="182">
        <v>0</v>
      </c>
      <c r="I91" s="182">
        <v>0</v>
      </c>
      <c r="J91" s="182">
        <v>13040</v>
      </c>
      <c r="K91" s="182">
        <v>7907.2</v>
      </c>
    </row>
    <row r="92" spans="1:12" ht="15.6" thickBot="1">
      <c r="A92" s="10" t="s">
        <v>158</v>
      </c>
      <c r="B92" s="10" t="s">
        <v>159</v>
      </c>
      <c r="C92" s="260" t="str">
        <f t="shared" si="5"/>
        <v>Summe Finanzergebnis (inkl. at equity)</v>
      </c>
      <c r="D92" s="261">
        <f t="shared" ref="D92:I92" si="6">D90+D91</f>
        <v>-27485.300000000003</v>
      </c>
      <c r="E92" s="261">
        <f t="shared" si="6"/>
        <v>10409.9</v>
      </c>
      <c r="F92" s="261">
        <f t="shared" si="6"/>
        <v>505186.3</v>
      </c>
      <c r="G92" s="261">
        <f t="shared" si="6"/>
        <v>496227.1</v>
      </c>
      <c r="H92" s="261">
        <f t="shared" si="6"/>
        <v>14491.7</v>
      </c>
      <c r="I92" s="261">
        <f t="shared" si="6"/>
        <v>24102.7</v>
      </c>
      <c r="J92" s="261">
        <f>D92+F92+H92</f>
        <v>492192.7</v>
      </c>
      <c r="K92" s="261">
        <f>E92+G92+I92</f>
        <v>530739.69999999995</v>
      </c>
    </row>
    <row r="95" spans="1:12">
      <c r="D95" s="185"/>
      <c r="E95" s="185"/>
      <c r="F95" s="185"/>
      <c r="G95" s="185"/>
      <c r="H95" s="185"/>
      <c r="I95" s="185"/>
      <c r="J95" s="185"/>
      <c r="K95" s="185"/>
    </row>
  </sheetData>
  <mergeCells count="8">
    <mergeCell ref="D73:E73"/>
    <mergeCell ref="F73:G73"/>
    <mergeCell ref="H73:I73"/>
    <mergeCell ref="J73:K73"/>
    <mergeCell ref="D81:E81"/>
    <mergeCell ref="F81:G81"/>
    <mergeCell ref="H81:I81"/>
    <mergeCell ref="J81:K81"/>
  </mergeCells>
  <pageMargins left="0.78740157499999996" right="0.78740157499999996" top="0.56000000000000005" bottom="0.984251969" header="0.4921259845" footer="0.4921259845"/>
  <pageSetup paperSize="9" scale="73" fitToHeight="0" orientation="landscape" r:id="rId1"/>
  <headerFooter alignWithMargins="0">
    <oddFooter>&amp;CSegmentbericht Geschäftsbereiche&amp;RSeite &amp;P</oddFooter>
  </headerFooter>
  <rowBreaks count="3" manualBreakCount="3">
    <brk id="22" min="2" max="10" man="1"/>
    <brk id="43" min="2" max="10" man="1"/>
    <brk id="64" min="2" max="10" man="1"/>
  </rowBreaks>
  <ignoredErrors>
    <ignoredError sqref="E74:F74 G74 I74 G82 E82 I8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2</xdr:row>
                    <xdr:rowOff>68580</xdr:rowOff>
                  </from>
                  <to>
                    <xdr:col>4</xdr:col>
                    <xdr:colOff>83820</xdr:colOff>
                    <xdr:row>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Inhalt</vt:lpstr>
      <vt:lpstr>Gewinn- und Verlustrechnung</vt:lpstr>
      <vt:lpstr>Bilanz</vt:lpstr>
      <vt:lpstr>GuV Segmente </vt:lpstr>
      <vt:lpstr>Quartale GuV Segmente</vt:lpstr>
      <vt:lpstr>Länderübersicht</vt:lpstr>
      <vt:lpstr>CoR</vt:lpstr>
      <vt:lpstr>Zusätzliche Informationen </vt:lpstr>
      <vt:lpstr>Bilanz!Druckbereich</vt:lpstr>
      <vt:lpstr>CoR!Druckbereich</vt:lpstr>
      <vt:lpstr>'Gewinn- und Verlustrechnung'!Druckbereich</vt:lpstr>
      <vt:lpstr>'GuV Segmente '!Druckbereich</vt:lpstr>
      <vt:lpstr>Inhalt!Druckbereich</vt:lpstr>
      <vt:lpstr>Länderübersicht!Druckbereich</vt:lpstr>
      <vt:lpstr>'Quartale GuV Segmente'!Druckbereich</vt:lpstr>
      <vt:lpstr>'Zusätzliche Informationen '!Druckbereich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002878</dc:creator>
  <cp:lastModifiedBy>Salchegger Sarah</cp:lastModifiedBy>
  <cp:lastPrinted>2021-10-19T11:39:38Z</cp:lastPrinted>
  <dcterms:created xsi:type="dcterms:W3CDTF">2006-10-19T06:53:30Z</dcterms:created>
  <dcterms:modified xsi:type="dcterms:W3CDTF">2022-11-04T17:00:18Z</dcterms:modified>
</cp:coreProperties>
</file>